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25200" windowHeight="12570"/>
  </bookViews>
  <sheets>
    <sheet name="Lịch trình Dự án" sheetId="1" r:id="rId1"/>
    <sheet name="tính toán" sheetId="2" state="hidden" r:id="rId2"/>
  </sheets>
  <definedNames>
    <definedName name="DayRails">StartDateWindow+ROW('Lịch trình Dự án'!$1:$25)-1</definedName>
    <definedName name="GridCalc">IFERROR('tính toán'!$A1/SUMPRODUCT( (Activities[Id]='tính toán'!$C1)*(Activities[BẮT ĐẦU]&lt;='tính toán'!A$31)*((Activities[KẾT THÚC]&gt;='tính toán'!A$31)+(LEN(Activities[KẾT THÚC])=0)*(Activities[BẮT ĐẦU]='tính toán'!A$31)) ),NA())</definedName>
    <definedName name="StartDate">'tính toán'!$D$28</definedName>
    <definedName name="StartDateWindow">'tính toán'!$D$25</definedName>
    <definedName name="WindowDays">'tính toán'!$D$29</definedName>
    <definedName name="WindowOffset">'tính toán'!$D$26</definedName>
  </definedNames>
  <calcPr calcId="162913"/>
</workbook>
</file>

<file path=xl/calcChain.xml><?xml version="1.0" encoding="utf-8"?>
<calcChain xmlns="http://schemas.openxmlformats.org/spreadsheetml/2006/main">
  <c r="D20" i="1" l="1"/>
  <c r="D23" i="1" s="1"/>
  <c r="D24" i="1" s="1"/>
  <c r="D3" i="2" l="1"/>
  <c r="F71" i="2"/>
  <c r="G71" i="2" s="1"/>
  <c r="H71" i="2" s="1"/>
  <c r="I71" i="2" s="1"/>
  <c r="J71" i="2" s="1"/>
  <c r="K71" i="2" s="1"/>
  <c r="L71" i="2" s="1"/>
  <c r="M71" i="2" s="1"/>
  <c r="N71" i="2" s="1"/>
  <c r="O71" i="2" s="1"/>
  <c r="P71" i="2" s="1"/>
  <c r="Q71" i="2" s="1"/>
  <c r="R71" i="2" s="1"/>
  <c r="S71" i="2" s="1"/>
  <c r="T71" i="2" s="1"/>
  <c r="U71" i="2" s="1"/>
  <c r="V71" i="2" s="1"/>
  <c r="W71" i="2" s="1"/>
  <c r="X71" i="2" s="1"/>
  <c r="Y71" i="2" s="1"/>
  <c r="Z71" i="2" s="1"/>
  <c r="AA71" i="2" s="1"/>
  <c r="AB71" i="2" s="1"/>
  <c r="AC71" i="2" s="1"/>
  <c r="AD71" i="2" s="1"/>
  <c r="AE71" i="2" s="1"/>
  <c r="AF71" i="2" s="1"/>
  <c r="AG71" i="2" s="1"/>
  <c r="AH71" i="2" s="1"/>
  <c r="F69" i="2"/>
  <c r="G69" i="2" s="1"/>
  <c r="H69" i="2" s="1"/>
  <c r="I69" i="2" s="1"/>
  <c r="J69" i="2" s="1"/>
  <c r="K69" i="2" s="1"/>
  <c r="L69" i="2" s="1"/>
  <c r="M69" i="2" s="1"/>
  <c r="N69" i="2" s="1"/>
  <c r="O69" i="2" s="1"/>
  <c r="P69" i="2" s="1"/>
  <c r="Q69" i="2" s="1"/>
  <c r="R69" i="2" s="1"/>
  <c r="S69" i="2" s="1"/>
  <c r="T69" i="2" s="1"/>
  <c r="U69" i="2" s="1"/>
  <c r="V69" i="2" s="1"/>
  <c r="W69" i="2" s="1"/>
  <c r="X69" i="2" s="1"/>
  <c r="Y69" i="2" s="1"/>
  <c r="Z69" i="2" s="1"/>
  <c r="AA69" i="2" s="1"/>
  <c r="AB69" i="2" s="1"/>
  <c r="AC69" i="2" s="1"/>
  <c r="AD69" i="2" s="1"/>
  <c r="AE69" i="2" s="1"/>
  <c r="AF69" i="2" s="1"/>
  <c r="AG69" i="2" s="1"/>
  <c r="AH69" i="2" s="1"/>
  <c r="E24" i="1" l="1"/>
  <c r="D25" i="1" s="1"/>
  <c r="A33" i="2"/>
  <c r="A34" i="2" s="1"/>
  <c r="A35" i="2" s="1"/>
  <c r="A36" i="2" s="1"/>
  <c r="A37" i="2" s="1"/>
  <c r="A38" i="2" s="1"/>
  <c r="A39" i="2" s="1"/>
  <c r="A40" i="2" s="1"/>
  <c r="D28" i="2"/>
  <c r="D25" i="2" s="1"/>
  <c r="E14" i="2"/>
  <c r="E13" i="2"/>
  <c r="E12" i="2"/>
  <c r="E11" i="2"/>
  <c r="E10" i="2"/>
  <c r="E9" i="2"/>
  <c r="E8" i="2"/>
  <c r="E7" i="2"/>
  <c r="E6" i="2"/>
  <c r="B23" i="1"/>
  <c r="D26" i="1" l="1"/>
  <c r="D27" i="1" s="1"/>
  <c r="E27" i="1" s="1"/>
  <c r="E25" i="1"/>
  <c r="E31" i="2"/>
  <c r="F31" i="2" s="1"/>
  <c r="G31" i="2" s="1"/>
  <c r="H31" i="2" s="1"/>
  <c r="I31" i="2" s="1"/>
  <c r="J31" i="2" s="1"/>
  <c r="K31" i="2" s="1"/>
  <c r="L31" i="2" s="1"/>
  <c r="M31" i="2" s="1"/>
  <c r="N31" i="2" s="1"/>
  <c r="O31" i="2" s="1"/>
  <c r="P31" i="2" s="1"/>
  <c r="Q31" i="2" s="1"/>
  <c r="R31" i="2" s="1"/>
  <c r="S31" i="2" s="1"/>
  <c r="T31" i="2" s="1"/>
  <c r="U31" i="2" s="1"/>
  <c r="V31" i="2" s="1"/>
  <c r="W31" i="2" s="1"/>
  <c r="X31" i="2" s="1"/>
  <c r="Y31" i="2" s="1"/>
  <c r="Z31" i="2" s="1"/>
  <c r="AA31" i="2" s="1"/>
  <c r="AB31" i="2" s="1"/>
  <c r="AC31" i="2" s="1"/>
  <c r="AD31" i="2" s="1"/>
  <c r="AE31" i="2" s="1"/>
  <c r="AF31" i="2" s="1"/>
  <c r="AG31" i="2" s="1"/>
  <c r="AH31" i="2" s="1"/>
  <c r="AH55" i="2" s="1"/>
  <c r="B24" i="1"/>
  <c r="B25" i="1" s="1"/>
  <c r="B26" i="1" s="1"/>
  <c r="B27" i="1" s="1"/>
  <c r="B28" i="1" s="1"/>
  <c r="B29" i="1" s="1"/>
  <c r="B30" i="1" s="1"/>
  <c r="B31" i="1" s="1"/>
  <c r="B32" i="1" s="1"/>
  <c r="B33" i="1" s="1"/>
  <c r="B34" i="1" s="1"/>
  <c r="D28" i="1" l="1"/>
  <c r="D29" i="1" s="1"/>
  <c r="D30" i="1" s="1"/>
  <c r="D31" i="1" s="1"/>
  <c r="AH72" i="2"/>
  <c r="AH70" i="2"/>
  <c r="AH56" i="2"/>
  <c r="J55" i="2"/>
  <c r="P43" i="2"/>
  <c r="U55" i="2"/>
  <c r="U70" i="2" s="1"/>
  <c r="I55" i="2"/>
  <c r="I43" i="2"/>
  <c r="AB55" i="2"/>
  <c r="P55" i="2"/>
  <c r="P70" i="2" s="1"/>
  <c r="G55" i="2"/>
  <c r="G70" i="2" s="1"/>
  <c r="M55" i="2"/>
  <c r="M70" i="2" s="1"/>
  <c r="J43" i="2"/>
  <c r="N43" i="2"/>
  <c r="U43" i="2"/>
  <c r="AF55" i="2"/>
  <c r="AF70" i="2" s="1"/>
  <c r="AF43" i="2"/>
  <c r="Z43" i="2"/>
  <c r="T43" i="2"/>
  <c r="AG43" i="2"/>
  <c r="Y43" i="2"/>
  <c r="Z55" i="2"/>
  <c r="AB43" i="2"/>
  <c r="AA43" i="2"/>
  <c r="S43" i="2"/>
  <c r="T55" i="2"/>
  <c r="M43" i="2"/>
  <c r="V43" i="2"/>
  <c r="O43" i="2"/>
  <c r="G43" i="2"/>
  <c r="H55" i="2"/>
  <c r="H70" i="2" s="1"/>
  <c r="L55" i="2"/>
  <c r="AD55" i="2"/>
  <c r="X55" i="2"/>
  <c r="R55" i="2"/>
  <c r="R70" i="2" s="1"/>
  <c r="V55" i="2"/>
  <c r="V70" i="2" s="1"/>
  <c r="Y55" i="2"/>
  <c r="O55" i="2"/>
  <c r="N55" i="2"/>
  <c r="N70" i="2" s="1"/>
  <c r="H43" i="2"/>
  <c r="F55" i="2"/>
  <c r="S55" i="2"/>
  <c r="X43" i="2"/>
  <c r="AD43" i="2"/>
  <c r="R43" i="2"/>
  <c r="AG55" i="2"/>
  <c r="AG70" i="2" s="1"/>
  <c r="L43" i="2"/>
  <c r="AA55" i="2"/>
  <c r="F43" i="2"/>
  <c r="K43" i="2"/>
  <c r="AE55" i="2"/>
  <c r="AC43" i="2"/>
  <c r="W43" i="2"/>
  <c r="E43" i="2"/>
  <c r="AH43" i="2"/>
  <c r="Q55" i="2"/>
  <c r="AE43" i="2"/>
  <c r="K55" i="2"/>
  <c r="E55" i="2"/>
  <c r="Q43" i="2"/>
  <c r="W55" i="2"/>
  <c r="W70" i="2" s="1"/>
  <c r="AC55" i="2"/>
  <c r="AC70" i="2" s="1"/>
  <c r="AI31" i="2"/>
  <c r="E29" i="1" l="1"/>
  <c r="E28" i="1"/>
  <c r="P56" i="2"/>
  <c r="D32" i="1"/>
  <c r="E31" i="1"/>
  <c r="AA72" i="2"/>
  <c r="AA70" i="2"/>
  <c r="E72" i="2"/>
  <c r="E70" i="2"/>
  <c r="F72" i="2"/>
  <c r="F70" i="2"/>
  <c r="J56" i="2"/>
  <c r="J70" i="2"/>
  <c r="AE72" i="2"/>
  <c r="AE70" i="2"/>
  <c r="AD72" i="2"/>
  <c r="AD70" i="2"/>
  <c r="AB72" i="2"/>
  <c r="AB70" i="2"/>
  <c r="X72" i="2"/>
  <c r="X70" i="2"/>
  <c r="Z72" i="2"/>
  <c r="Z70" i="2"/>
  <c r="Q72" i="2"/>
  <c r="Q70" i="2"/>
  <c r="O72" i="2"/>
  <c r="O70" i="2"/>
  <c r="L72" i="2"/>
  <c r="L70" i="2"/>
  <c r="T72" i="2"/>
  <c r="T70" i="2"/>
  <c r="S72" i="2"/>
  <c r="S70" i="2"/>
  <c r="K72" i="2"/>
  <c r="K70" i="2"/>
  <c r="Y72" i="2"/>
  <c r="Y70" i="2"/>
  <c r="I72" i="2"/>
  <c r="I70" i="2"/>
  <c r="H72" i="2"/>
  <c r="V72" i="2"/>
  <c r="M72" i="2"/>
  <c r="U72" i="2"/>
  <c r="R56" i="2"/>
  <c r="R72" i="2"/>
  <c r="G72" i="2"/>
  <c r="AF72" i="2"/>
  <c r="P72" i="2"/>
  <c r="J72" i="2"/>
  <c r="W72" i="2"/>
  <c r="AG72" i="2"/>
  <c r="N72" i="2"/>
  <c r="AC72" i="2"/>
  <c r="AF56" i="2"/>
  <c r="G56" i="2"/>
  <c r="M56" i="2"/>
  <c r="U56" i="2"/>
  <c r="Y56" i="2"/>
  <c r="I56" i="2"/>
  <c r="AA56" i="2"/>
  <c r="E56" i="2"/>
  <c r="Z56" i="2"/>
  <c r="AE56" i="2"/>
  <c r="AD56" i="2"/>
  <c r="AB56" i="2"/>
  <c r="Q56" i="2"/>
  <c r="O56" i="2"/>
  <c r="F56" i="2"/>
  <c r="T56" i="2"/>
  <c r="H56" i="2"/>
  <c r="L56" i="2"/>
  <c r="AG56" i="2"/>
  <c r="X56" i="2"/>
  <c r="N56" i="2"/>
  <c r="S56" i="2"/>
  <c r="V56" i="2"/>
  <c r="K56" i="2"/>
  <c r="AC56" i="2"/>
  <c r="W56" i="2"/>
  <c r="D58" i="2"/>
  <c r="D33" i="1" l="1"/>
  <c r="E32" i="1"/>
  <c r="D59" i="2"/>
  <c r="D61" i="2"/>
  <c r="D65" i="2"/>
  <c r="Q65" i="2" s="1"/>
  <c r="AH58" i="2"/>
  <c r="AH59" i="2" s="1"/>
  <c r="AB58" i="2"/>
  <c r="AB59" i="2" s="1"/>
  <c r="V58" i="2"/>
  <c r="V59" i="2" s="1"/>
  <c r="P58" i="2"/>
  <c r="P59" i="2" s="1"/>
  <c r="J58" i="2"/>
  <c r="J59" i="2" s="1"/>
  <c r="M58" i="2"/>
  <c r="M59" i="2" s="1"/>
  <c r="R58" i="2"/>
  <c r="R59" i="2" s="1"/>
  <c r="AG58" i="2"/>
  <c r="AG59" i="2" s="1"/>
  <c r="AA58" i="2"/>
  <c r="AA59" i="2" s="1"/>
  <c r="U58" i="2"/>
  <c r="U59" i="2" s="1"/>
  <c r="O58" i="2"/>
  <c r="O59" i="2" s="1"/>
  <c r="I58" i="2"/>
  <c r="I59" i="2" s="1"/>
  <c r="X58" i="2"/>
  <c r="X59" i="2" s="1"/>
  <c r="AF58" i="2"/>
  <c r="AF59" i="2" s="1"/>
  <c r="Z58" i="2"/>
  <c r="Z59" i="2" s="1"/>
  <c r="T58" i="2"/>
  <c r="T59" i="2" s="1"/>
  <c r="N58" i="2"/>
  <c r="N59" i="2" s="1"/>
  <c r="H58" i="2"/>
  <c r="H59" i="2" s="1"/>
  <c r="G58" i="2"/>
  <c r="G59" i="2" s="1"/>
  <c r="L58" i="2"/>
  <c r="L59" i="2" s="1"/>
  <c r="AE58" i="2"/>
  <c r="AE59" i="2" s="1"/>
  <c r="Y58" i="2"/>
  <c r="Y59" i="2" s="1"/>
  <c r="S58" i="2"/>
  <c r="S59" i="2" s="1"/>
  <c r="AD58" i="2"/>
  <c r="AD59" i="2" s="1"/>
  <c r="AC58" i="2"/>
  <c r="AC59" i="2" s="1"/>
  <c r="W58" i="2"/>
  <c r="W59" i="2" s="1"/>
  <c r="Q58" i="2"/>
  <c r="Q59" i="2" s="1"/>
  <c r="K58" i="2"/>
  <c r="K59" i="2" s="1"/>
  <c r="E58" i="2"/>
  <c r="E59" i="2" s="1"/>
  <c r="F58" i="2"/>
  <c r="F59" i="2" s="1"/>
  <c r="D34" i="1" l="1"/>
  <c r="E33" i="1"/>
  <c r="AA65" i="2"/>
  <c r="R65" i="2"/>
  <c r="AE65" i="2"/>
  <c r="AF65" i="2"/>
  <c r="U65" i="2"/>
  <c r="T65" i="2"/>
  <c r="Z65" i="2"/>
  <c r="K65" i="2"/>
  <c r="N65" i="2"/>
  <c r="I65" i="2"/>
  <c r="E65" i="2"/>
  <c r="Y65" i="2"/>
  <c r="J65" i="2"/>
  <c r="P65" i="2"/>
  <c r="AH65" i="2"/>
  <c r="F65" i="2"/>
  <c r="AG65" i="2"/>
  <c r="AC65" i="2"/>
  <c r="G65" i="2"/>
  <c r="D62" i="2"/>
  <c r="D66" i="2"/>
  <c r="P66" i="2" s="1"/>
  <c r="H65" i="2"/>
  <c r="W65" i="2"/>
  <c r="L65" i="2"/>
  <c r="M65" i="2"/>
  <c r="AD65" i="2"/>
  <c r="AB65" i="2"/>
  <c r="V65" i="2"/>
  <c r="O65" i="2"/>
  <c r="S65" i="2"/>
  <c r="X65" i="2"/>
  <c r="AH61" i="2"/>
  <c r="AH62" i="2" s="1"/>
  <c r="P61" i="2"/>
  <c r="P62" i="2" s="1"/>
  <c r="U61" i="2"/>
  <c r="U62" i="2" s="1"/>
  <c r="AG61" i="2"/>
  <c r="AG62" i="2" s="1"/>
  <c r="AF61" i="2"/>
  <c r="AF62" i="2" s="1"/>
  <c r="Z61" i="2"/>
  <c r="Z62" i="2" s="1"/>
  <c r="T61" i="2"/>
  <c r="T62" i="2" s="1"/>
  <c r="N61" i="2"/>
  <c r="N62" i="2" s="1"/>
  <c r="H61" i="2"/>
  <c r="H62" i="2" s="1"/>
  <c r="V61" i="2"/>
  <c r="V62" i="2" s="1"/>
  <c r="I61" i="2"/>
  <c r="I62" i="2" s="1"/>
  <c r="AE61" i="2"/>
  <c r="AE62" i="2" s="1"/>
  <c r="Y61" i="2"/>
  <c r="Y62" i="2" s="1"/>
  <c r="S61" i="2"/>
  <c r="S62" i="2" s="1"/>
  <c r="M61" i="2"/>
  <c r="M62" i="2" s="1"/>
  <c r="G61" i="2"/>
  <c r="G62" i="2" s="1"/>
  <c r="AD61" i="2"/>
  <c r="AD62" i="2" s="1"/>
  <c r="X61" i="2"/>
  <c r="X62" i="2" s="1"/>
  <c r="R61" i="2"/>
  <c r="R62" i="2" s="1"/>
  <c r="L61" i="2"/>
  <c r="L62" i="2" s="1"/>
  <c r="F61" i="2"/>
  <c r="F62" i="2" s="1"/>
  <c r="AC61" i="2"/>
  <c r="AC62" i="2" s="1"/>
  <c r="W61" i="2"/>
  <c r="W62" i="2" s="1"/>
  <c r="K61" i="2"/>
  <c r="K62" i="2" s="1"/>
  <c r="E61" i="2"/>
  <c r="E62" i="2" s="1"/>
  <c r="AB61" i="2"/>
  <c r="AB62" i="2" s="1"/>
  <c r="J61" i="2"/>
  <c r="J62" i="2" s="1"/>
  <c r="AA61" i="2"/>
  <c r="AA62" i="2" s="1"/>
  <c r="O61" i="2"/>
  <c r="O62" i="2" s="1"/>
  <c r="Q61" i="2"/>
  <c r="Q62" i="2" s="1"/>
  <c r="E15" i="2" l="1" a="1"/>
  <c r="E15" i="2" s="1"/>
  <c r="E16" i="2" s="1" a="1"/>
  <c r="E16" i="2" s="1"/>
  <c r="E17" i="2" s="1" a="1"/>
  <c r="E17" i="2" s="1"/>
  <c r="E18" i="2" s="1" a="1"/>
  <c r="E18" i="2" s="1"/>
  <c r="E19" i="2" s="1" a="1"/>
  <c r="E19" i="2" s="1"/>
  <c r="E20" i="2" s="1" a="1"/>
  <c r="E20" i="2" s="1"/>
  <c r="E21" i="2" s="1" a="1"/>
  <c r="E21" i="2" s="1"/>
  <c r="E22" i="2" s="1" a="1"/>
  <c r="E22" i="2" s="1"/>
  <c r="E23" i="2" s="1" a="1"/>
  <c r="E23" i="2" s="1"/>
  <c r="D9" i="2"/>
  <c r="D11" i="2" s="1"/>
  <c r="AH66" i="2"/>
  <c r="H66" i="2"/>
  <c r="U66" i="2"/>
  <c r="F66" i="2"/>
  <c r="Z66" i="2"/>
  <c r="AE66" i="2"/>
  <c r="AF66" i="2"/>
  <c r="R66" i="2"/>
  <c r="Y66" i="2"/>
  <c r="AC66" i="2"/>
  <c r="W66" i="2"/>
  <c r="O66" i="2"/>
  <c r="AB66" i="2"/>
  <c r="V66" i="2"/>
  <c r="AD66" i="2"/>
  <c r="X66" i="2"/>
  <c r="AA66" i="2"/>
  <c r="Q66" i="2"/>
  <c r="I66" i="2"/>
  <c r="S66" i="2"/>
  <c r="K66" i="2"/>
  <c r="T66" i="2"/>
  <c r="M66" i="2"/>
  <c r="E66" i="2"/>
  <c r="N66" i="2"/>
  <c r="G66" i="2"/>
  <c r="J66" i="2"/>
  <c r="L66" i="2"/>
  <c r="AG66" i="2"/>
  <c r="F18" i="2" l="1"/>
  <c r="C35" i="2" s="1"/>
  <c r="AI35" i="2" s="1"/>
  <c r="F19" i="2"/>
  <c r="C36" i="2" s="1"/>
  <c r="AI36" i="2" s="1"/>
  <c r="F16" i="2"/>
  <c r="C33" i="2" s="1"/>
  <c r="AI33" i="2" s="1"/>
  <c r="F17" i="2"/>
  <c r="C34" i="2" s="1"/>
  <c r="I34" i="2" s="1"/>
  <c r="F15" i="2"/>
  <c r="C32" i="2" s="1"/>
  <c r="D32" i="2" s="1"/>
  <c r="F20" i="2"/>
  <c r="C37" i="2" s="1"/>
  <c r="F22" i="2"/>
  <c r="C39" i="2" s="1"/>
  <c r="F21" i="2"/>
  <c r="C38" i="2" s="1"/>
  <c r="F23" i="2"/>
  <c r="C40" i="2" s="1"/>
  <c r="H35" i="2" l="1"/>
  <c r="T35" i="2"/>
  <c r="AG35" i="2"/>
  <c r="J35" i="2"/>
  <c r="AB35" i="2"/>
  <c r="V35" i="2"/>
  <c r="G35" i="2"/>
  <c r="W35" i="2"/>
  <c r="AE35" i="2"/>
  <c r="X35" i="2"/>
  <c r="F35" i="2"/>
  <c r="M35" i="2"/>
  <c r="D35" i="2"/>
  <c r="N35" i="2"/>
  <c r="Y35" i="2"/>
  <c r="AC35" i="2"/>
  <c r="U35" i="2"/>
  <c r="Z35" i="2"/>
  <c r="AH35" i="2"/>
  <c r="AH47" i="2" s="1"/>
  <c r="I35" i="2"/>
  <c r="K35" i="2"/>
  <c r="AF35" i="2"/>
  <c r="E35" i="2"/>
  <c r="O35" i="2"/>
  <c r="R35" i="2"/>
  <c r="Q35" i="2"/>
  <c r="P35" i="2"/>
  <c r="AA35" i="2"/>
  <c r="AD35" i="2"/>
  <c r="L35" i="2"/>
  <c r="S35" i="2"/>
  <c r="S47" i="2" s="1"/>
  <c r="C47" i="2"/>
  <c r="D47" i="2" s="1"/>
  <c r="AH36" i="2"/>
  <c r="AH48" i="2" s="1"/>
  <c r="Y36" i="2"/>
  <c r="R36" i="2"/>
  <c r="O36" i="2"/>
  <c r="I33" i="2"/>
  <c r="F34" i="2"/>
  <c r="AC34" i="2"/>
  <c r="C44" i="2"/>
  <c r="D44" i="2" s="1"/>
  <c r="D34" i="2"/>
  <c r="C46" i="2"/>
  <c r="D46" i="2" s="1"/>
  <c r="AI34" i="2"/>
  <c r="D36" i="2"/>
  <c r="W36" i="2"/>
  <c r="J36" i="2"/>
  <c r="T36" i="2"/>
  <c r="J33" i="2"/>
  <c r="AD36" i="2"/>
  <c r="F36" i="2"/>
  <c r="K36" i="2"/>
  <c r="V36" i="2"/>
  <c r="AA36" i="2"/>
  <c r="AF36" i="2"/>
  <c r="H36" i="2"/>
  <c r="M36" i="2"/>
  <c r="C48" i="2"/>
  <c r="D48" i="2" s="1"/>
  <c r="M33" i="2"/>
  <c r="X33" i="2"/>
  <c r="J47" i="2"/>
  <c r="Y34" i="2"/>
  <c r="V34" i="2"/>
  <c r="S34" i="2"/>
  <c r="P34" i="2"/>
  <c r="H47" i="2"/>
  <c r="M47" i="2"/>
  <c r="G47" i="2"/>
  <c r="X36" i="2"/>
  <c r="L36" i="2"/>
  <c r="AC36" i="2"/>
  <c r="Q36" i="2"/>
  <c r="E36" i="2"/>
  <c r="AB36" i="2"/>
  <c r="P36" i="2"/>
  <c r="AG36" i="2"/>
  <c r="U36" i="2"/>
  <c r="I36" i="2"/>
  <c r="Z36" i="2"/>
  <c r="N36" i="2"/>
  <c r="AE36" i="2"/>
  <c r="S36" i="2"/>
  <c r="G36" i="2"/>
  <c r="R32" i="2"/>
  <c r="AF33" i="2"/>
  <c r="W33" i="2"/>
  <c r="Z33" i="2"/>
  <c r="E33" i="2"/>
  <c r="I47" i="2"/>
  <c r="F32" i="2"/>
  <c r="V32" i="2"/>
  <c r="AA33" i="2"/>
  <c r="H33" i="2"/>
  <c r="R33" i="2"/>
  <c r="AH33" i="2"/>
  <c r="AH45" i="2" s="1"/>
  <c r="D33" i="2"/>
  <c r="S33" i="2"/>
  <c r="AC33" i="2"/>
  <c r="P33" i="2"/>
  <c r="T34" i="2"/>
  <c r="AD34" i="2"/>
  <c r="K34" i="2"/>
  <c r="AA34" i="2"/>
  <c r="N34" i="2"/>
  <c r="X34" i="2"/>
  <c r="E34" i="2"/>
  <c r="U34" i="2"/>
  <c r="AF34" i="2"/>
  <c r="H34" i="2"/>
  <c r="H46" i="2" s="1"/>
  <c r="M34" i="2"/>
  <c r="R34" i="2"/>
  <c r="W34" i="2"/>
  <c r="AH34" i="2"/>
  <c r="J34" i="2"/>
  <c r="I46" i="2" s="1"/>
  <c r="O34" i="2"/>
  <c r="Z34" i="2"/>
  <c r="AE34" i="2"/>
  <c r="AD46" i="2" s="1"/>
  <c r="G34" i="2"/>
  <c r="L34" i="2"/>
  <c r="Q34" i="2"/>
  <c r="AB34" i="2"/>
  <c r="AG34" i="2"/>
  <c r="Z47" i="2"/>
  <c r="P32" i="2"/>
  <c r="AE32" i="2"/>
  <c r="AB32" i="2"/>
  <c r="O32" i="2"/>
  <c r="AG33" i="2"/>
  <c r="N33" i="2"/>
  <c r="O33" i="2"/>
  <c r="T33" i="2"/>
  <c r="Y33" i="2"/>
  <c r="AD33" i="2"/>
  <c r="F33" i="2"/>
  <c r="K33" i="2"/>
  <c r="V33" i="2"/>
  <c r="C45" i="2"/>
  <c r="D45" i="2" s="1"/>
  <c r="U33" i="2"/>
  <c r="AE33" i="2"/>
  <c r="G33" i="2"/>
  <c r="L33" i="2"/>
  <c r="Q33" i="2"/>
  <c r="AB33" i="2"/>
  <c r="Y32" i="2"/>
  <c r="AC32" i="2"/>
  <c r="AD32" i="2"/>
  <c r="Z32" i="2"/>
  <c r="AA32" i="2"/>
  <c r="W32" i="2"/>
  <c r="H32" i="2"/>
  <c r="AG32" i="2"/>
  <c r="K32" i="2"/>
  <c r="X32" i="2"/>
  <c r="T32" i="2"/>
  <c r="Q32" i="2"/>
  <c r="L32" i="2"/>
  <c r="E32" i="2"/>
  <c r="M32" i="2"/>
  <c r="N32" i="2"/>
  <c r="I32" i="2"/>
  <c r="U32" i="2"/>
  <c r="J32" i="2"/>
  <c r="AI32" i="2"/>
  <c r="S32" i="2"/>
  <c r="G32" i="2"/>
  <c r="AF32" i="2"/>
  <c r="AH32" i="2"/>
  <c r="C52" i="2"/>
  <c r="D52" i="2" s="1"/>
  <c r="AI40" i="2"/>
  <c r="C51" i="2"/>
  <c r="D51" i="2" s="1"/>
  <c r="AI39" i="2"/>
  <c r="C49" i="2"/>
  <c r="D49" i="2" s="1"/>
  <c r="AI37" i="2"/>
  <c r="C50" i="2"/>
  <c r="D50" i="2" s="1"/>
  <c r="AI38" i="2"/>
  <c r="E38" i="2"/>
  <c r="K38" i="2"/>
  <c r="Q38" i="2"/>
  <c r="W38" i="2"/>
  <c r="AC38" i="2"/>
  <c r="F38" i="2"/>
  <c r="L38" i="2"/>
  <c r="R38" i="2"/>
  <c r="X38" i="2"/>
  <c r="AD38" i="2"/>
  <c r="G38" i="2"/>
  <c r="M38" i="2"/>
  <c r="S38" i="2"/>
  <c r="Y38" i="2"/>
  <c r="AE38" i="2"/>
  <c r="H38" i="2"/>
  <c r="N38" i="2"/>
  <c r="T38" i="2"/>
  <c r="Z38" i="2"/>
  <c r="AF38" i="2"/>
  <c r="I38" i="2"/>
  <c r="O38" i="2"/>
  <c r="U38" i="2"/>
  <c r="AA38" i="2"/>
  <c r="AG38" i="2"/>
  <c r="J38" i="2"/>
  <c r="P38" i="2"/>
  <c r="V38" i="2"/>
  <c r="AB38" i="2"/>
  <c r="AH38" i="2"/>
  <c r="I40" i="2"/>
  <c r="AG40" i="2"/>
  <c r="V40" i="2"/>
  <c r="Q40" i="2"/>
  <c r="F40" i="2"/>
  <c r="J40" i="2"/>
  <c r="AH40" i="2"/>
  <c r="AD40" i="2"/>
  <c r="E40" i="2"/>
  <c r="AC40" i="2"/>
  <c r="X40" i="2"/>
  <c r="L40" i="2"/>
  <c r="G40" i="2"/>
  <c r="M40" i="2"/>
  <c r="S40" i="2"/>
  <c r="Y40" i="2"/>
  <c r="AE40" i="2"/>
  <c r="H40" i="2"/>
  <c r="N40" i="2"/>
  <c r="T40" i="2"/>
  <c r="Z40" i="2"/>
  <c r="AF40" i="2"/>
  <c r="O40" i="2"/>
  <c r="U40" i="2"/>
  <c r="AA40" i="2"/>
  <c r="P40" i="2"/>
  <c r="AB40" i="2"/>
  <c r="K40" i="2"/>
  <c r="W40" i="2"/>
  <c r="R40" i="2"/>
  <c r="J39" i="2"/>
  <c r="P39" i="2"/>
  <c r="AB39" i="2"/>
  <c r="E39" i="2"/>
  <c r="K39" i="2"/>
  <c r="Q39" i="2"/>
  <c r="AC39" i="2"/>
  <c r="S39" i="2"/>
  <c r="F39" i="2"/>
  <c r="L39" i="2"/>
  <c r="R39" i="2"/>
  <c r="X39" i="2"/>
  <c r="AD39" i="2"/>
  <c r="G39" i="2"/>
  <c r="M39" i="2"/>
  <c r="AE39" i="2"/>
  <c r="H39" i="2"/>
  <c r="N39" i="2"/>
  <c r="T39" i="2"/>
  <c r="Z39" i="2"/>
  <c r="AF39" i="2"/>
  <c r="I39" i="2"/>
  <c r="O39" i="2"/>
  <c r="U39" i="2"/>
  <c r="AA39" i="2"/>
  <c r="AG39" i="2"/>
  <c r="V39" i="2"/>
  <c r="AH39" i="2"/>
  <c r="W39" i="2"/>
  <c r="Y39" i="2"/>
  <c r="F37" i="2"/>
  <c r="L37" i="2"/>
  <c r="R37" i="2"/>
  <c r="X37" i="2"/>
  <c r="AD37" i="2"/>
  <c r="G37" i="2"/>
  <c r="M37" i="2"/>
  <c r="S37" i="2"/>
  <c r="Y37" i="2"/>
  <c r="AE37" i="2"/>
  <c r="H37" i="2"/>
  <c r="N37" i="2"/>
  <c r="T37" i="2"/>
  <c r="Z37" i="2"/>
  <c r="AF37" i="2"/>
  <c r="I37" i="2"/>
  <c r="O37" i="2"/>
  <c r="U37" i="2"/>
  <c r="AA37" i="2"/>
  <c r="AG37" i="2"/>
  <c r="J37" i="2"/>
  <c r="P37" i="2"/>
  <c r="V37" i="2"/>
  <c r="AB37" i="2"/>
  <c r="AH37" i="2"/>
  <c r="E37" i="2"/>
  <c r="K37" i="2"/>
  <c r="Q37" i="2"/>
  <c r="W37" i="2"/>
  <c r="AC37" i="2"/>
  <c r="D38" i="2"/>
  <c r="D37" i="2"/>
  <c r="D40" i="2"/>
  <c r="D39" i="2"/>
  <c r="AD47" i="2" l="1"/>
  <c r="L47" i="2"/>
  <c r="AA47" i="2"/>
  <c r="AE47" i="2"/>
  <c r="V47" i="2"/>
  <c r="AC47" i="2"/>
  <c r="U47" i="2"/>
  <c r="AB47" i="2"/>
  <c r="W47" i="2"/>
  <c r="K47" i="2"/>
  <c r="X47" i="2"/>
  <c r="Q47" i="2"/>
  <c r="Y47" i="2"/>
  <c r="T47" i="2"/>
  <c r="N47" i="2"/>
  <c r="R47" i="2"/>
  <c r="E47" i="2"/>
  <c r="F47" i="2"/>
  <c r="AG47" i="2"/>
  <c r="AF47" i="2"/>
  <c r="T48" i="2"/>
  <c r="O47" i="2"/>
  <c r="P47" i="2"/>
  <c r="S46" i="2"/>
  <c r="F48" i="2"/>
  <c r="AB46" i="2"/>
  <c r="AC46" i="2"/>
  <c r="AF46" i="2"/>
  <c r="H44" i="2"/>
  <c r="U46" i="2"/>
  <c r="J48" i="2"/>
  <c r="N44" i="2"/>
  <c r="L44" i="2"/>
  <c r="Z45" i="2"/>
  <c r="G48" i="2"/>
  <c r="I44" i="2"/>
  <c r="AG48" i="2"/>
  <c r="W44" i="2"/>
  <c r="AA48" i="2"/>
  <c r="AH46" i="2"/>
  <c r="H48" i="2"/>
  <c r="V48" i="2"/>
  <c r="W48" i="2"/>
  <c r="AA44" i="2"/>
  <c r="K44" i="2"/>
  <c r="AD48" i="2"/>
  <c r="O48" i="2"/>
  <c r="M48" i="2"/>
  <c r="I48" i="2"/>
  <c r="AB48" i="2"/>
  <c r="AE48" i="2"/>
  <c r="U48" i="2"/>
  <c r="E48" i="2"/>
  <c r="F46" i="2"/>
  <c r="E46" i="2"/>
  <c r="X48" i="2"/>
  <c r="F44" i="2"/>
  <c r="E44" i="2"/>
  <c r="L45" i="2"/>
  <c r="P48" i="2"/>
  <c r="L48" i="2"/>
  <c r="Z48" i="2"/>
  <c r="AC48" i="2"/>
  <c r="N48" i="2"/>
  <c r="Y48" i="2"/>
  <c r="Q48" i="2"/>
  <c r="K48" i="2"/>
  <c r="R44" i="2"/>
  <c r="P45" i="2"/>
  <c r="G45" i="2"/>
  <c r="E45" i="2"/>
  <c r="V46" i="2"/>
  <c r="F45" i="2"/>
  <c r="AE45" i="2"/>
  <c r="M45" i="2"/>
  <c r="O45" i="2"/>
  <c r="AG45" i="2"/>
  <c r="H45" i="2"/>
  <c r="AB45" i="2"/>
  <c r="AC45" i="2"/>
  <c r="W46" i="2"/>
  <c r="I45" i="2"/>
  <c r="R45" i="2"/>
  <c r="M46" i="2"/>
  <c r="K46" i="2"/>
  <c r="S48" i="2"/>
  <c r="AF48" i="2"/>
  <c r="V45" i="2"/>
  <c r="O46" i="2"/>
  <c r="W45" i="2"/>
  <c r="R48" i="2"/>
  <c r="J45" i="2"/>
  <c r="P46" i="2"/>
  <c r="AA46" i="2"/>
  <c r="T46" i="2"/>
  <c r="P44" i="2"/>
  <c r="V44" i="2"/>
  <c r="S45" i="2"/>
  <c r="Z46" i="2"/>
  <c r="AD44" i="2"/>
  <c r="R46" i="2"/>
  <c r="Q45" i="2"/>
  <c r="Y45" i="2"/>
  <c r="AF45" i="2"/>
  <c r="X46" i="2"/>
  <c r="J46" i="2"/>
  <c r="AA45" i="2"/>
  <c r="T45" i="2"/>
  <c r="X45" i="2"/>
  <c r="T44" i="2"/>
  <c r="N46" i="2"/>
  <c r="K45" i="2"/>
  <c r="AD45" i="2"/>
  <c r="Y46" i="2"/>
  <c r="AE44" i="2"/>
  <c r="O44" i="2"/>
  <c r="AG46" i="2"/>
  <c r="Q46" i="2"/>
  <c r="G46" i="2"/>
  <c r="L46" i="2"/>
  <c r="AE46" i="2"/>
  <c r="U45" i="2"/>
  <c r="N45" i="2"/>
  <c r="G44" i="2"/>
  <c r="Z44" i="2"/>
  <c r="Y44" i="2"/>
  <c r="M44" i="2"/>
  <c r="AH44" i="2"/>
  <c r="X44" i="2"/>
  <c r="Q44" i="2"/>
  <c r="U44" i="2"/>
  <c r="S44" i="2"/>
  <c r="J44" i="2"/>
  <c r="AC51" i="2"/>
  <c r="E50" i="2"/>
  <c r="Z50" i="2"/>
  <c r="H52" i="2"/>
  <c r="AG50" i="2"/>
  <c r="J50" i="2"/>
  <c r="AH52" i="2"/>
  <c r="V51" i="2"/>
  <c r="Y50" i="2"/>
  <c r="AG52" i="2"/>
  <c r="AF52" i="2"/>
  <c r="T52" i="2"/>
  <c r="AE50" i="2"/>
  <c r="M50" i="2"/>
  <c r="F50" i="2"/>
  <c r="AH50" i="2"/>
  <c r="V50" i="2"/>
  <c r="AG51" i="2"/>
  <c r="S52" i="2"/>
  <c r="AD50" i="2"/>
  <c r="AG49" i="2"/>
  <c r="AC50" i="2"/>
  <c r="AE49" i="2"/>
  <c r="AH51" i="2"/>
  <c r="AF51" i="2"/>
  <c r="K50" i="2"/>
  <c r="AB49" i="2"/>
  <c r="S50" i="2"/>
  <c r="O51" i="2"/>
  <c r="L50" i="2"/>
  <c r="AB52" i="2"/>
  <c r="Z49" i="2"/>
  <c r="AA50" i="2"/>
  <c r="Y52" i="2"/>
  <c r="AB50" i="2"/>
  <c r="R50" i="2"/>
  <c r="G52" i="2"/>
  <c r="R52" i="2"/>
  <c r="H49" i="2"/>
  <c r="Q49" i="2"/>
  <c r="T50" i="2"/>
  <c r="X50" i="2"/>
  <c r="N50" i="2"/>
  <c r="U50" i="2"/>
  <c r="AB51" i="2"/>
  <c r="AA51" i="2"/>
  <c r="U51" i="2"/>
  <c r="O49" i="2"/>
  <c r="K51" i="2"/>
  <c r="AA49" i="2"/>
  <c r="H50" i="2"/>
  <c r="AB44" i="2"/>
  <c r="AC44" i="2"/>
  <c r="M52" i="2"/>
  <c r="E51" i="2"/>
  <c r="O50" i="2"/>
  <c r="F51" i="2"/>
  <c r="AD51" i="2"/>
  <c r="N52" i="2"/>
  <c r="U49" i="2"/>
  <c r="J52" i="2"/>
  <c r="AA52" i="2"/>
  <c r="E52" i="2"/>
  <c r="AC52" i="2"/>
  <c r="K52" i="2"/>
  <c r="AD52" i="2"/>
  <c r="W51" i="2"/>
  <c r="F52" i="2"/>
  <c r="G50" i="2"/>
  <c r="Q52" i="2"/>
  <c r="L51" i="2"/>
  <c r="I52" i="2"/>
  <c r="P51" i="2"/>
  <c r="X52" i="2"/>
  <c r="Y49" i="2"/>
  <c r="I50" i="2"/>
  <c r="Z52" i="2"/>
  <c r="Q50" i="2"/>
  <c r="X49" i="2"/>
  <c r="N51" i="2"/>
  <c r="F49" i="2"/>
  <c r="V52" i="2"/>
  <c r="R51" i="2"/>
  <c r="M49" i="2"/>
  <c r="L49" i="2"/>
  <c r="G49" i="2"/>
  <c r="AF50" i="2"/>
  <c r="W50" i="2"/>
  <c r="N49" i="2"/>
  <c r="T49" i="2"/>
  <c r="I49" i="2"/>
  <c r="AH49" i="2"/>
  <c r="W49" i="2"/>
  <c r="AF49" i="2"/>
  <c r="W52" i="2"/>
  <c r="S49" i="2"/>
  <c r="E49" i="2"/>
  <c r="AD49" i="2"/>
  <c r="V49" i="2"/>
  <c r="R49" i="2"/>
  <c r="J49" i="2"/>
  <c r="K49" i="2"/>
  <c r="AC49" i="2"/>
  <c r="P49" i="2"/>
  <c r="L52" i="2"/>
  <c r="J51" i="2"/>
  <c r="I51" i="2"/>
  <c r="X51" i="2"/>
  <c r="AE51" i="2"/>
  <c r="M51" i="2"/>
  <c r="Q51" i="2"/>
  <c r="G51" i="2"/>
  <c r="H51" i="2"/>
  <c r="S51" i="2"/>
  <c r="T51" i="2"/>
  <c r="P50" i="2"/>
  <c r="Z51" i="2"/>
  <c r="Y51" i="2"/>
  <c r="AE52" i="2"/>
  <c r="U52" i="2"/>
  <c r="P52" i="2"/>
  <c r="O52" i="2"/>
  <c r="AF44" i="2" l="1"/>
  <c r="AG44" i="2"/>
</calcChain>
</file>

<file path=xl/sharedStrings.xml><?xml version="1.0" encoding="utf-8"?>
<sst xmlns="http://schemas.openxmlformats.org/spreadsheetml/2006/main" count="31" uniqueCount="31">
  <si>
    <t>Id</t>
  </si>
  <si>
    <t>HOẠT ĐỘNG</t>
  </si>
  <si>
    <t>BẮT ĐẦU</t>
  </si>
  <si>
    <t>KẾT THÚC</t>
  </si>
  <si>
    <t>GHI CHÚ</t>
  </si>
  <si>
    <t>Bắt đầu Dự án</t>
  </si>
  <si>
    <t>Kết thúc Dự án</t>
  </si>
  <si>
    <t xml:space="preserve">NHẬP NGÀY BẮT ĐẦU: </t>
  </si>
  <si>
    <t>LỊCH TRÌNH DỰ ÁN</t>
  </si>
  <si>
    <t>*** Trang tính này nên để ẩn ***</t>
  </si>
  <si>
    <t>Hôm nay:</t>
  </si>
  <si>
    <t>Các hoạt động Cửa sổ:</t>
  </si>
  <si>
    <t>Khởi động Cửa sổ Tính toán</t>
  </si>
  <si>
    <t>Phần bù</t>
  </si>
  <si>
    <t>Bắt đầu</t>
  </si>
  <si>
    <t>Cửa sổ</t>
  </si>
  <si>
    <t>Vị trí</t>
  </si>
  <si>
    <t>Chuỗi</t>
  </si>
  <si>
    <t>Id Hoạt động</t>
  </si>
  <si>
    <t>Hoạt động</t>
  </si>
  <si>
    <t>Ngày Hiện tại</t>
  </si>
  <si>
    <t>Mốc thời gian 1</t>
  </si>
  <si>
    <t>Mốc thời gian 2</t>
  </si>
  <si>
    <t>Mốc thời gian 3</t>
  </si>
  <si>
    <t>Mốc thời gian 4</t>
  </si>
  <si>
    <t>Mốc thời gian 5</t>
  </si>
  <si>
    <t>Mốc thời gian 6</t>
  </si>
  <si>
    <t>Mốc thời gian 7</t>
  </si>
  <si>
    <t>Mốc thời gian 8</t>
  </si>
  <si>
    <t>Mốc thời gian 9</t>
  </si>
  <si>
    <t>Mốc thời gian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</si>
</sst>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m\ yyyy"/>
  </numFmts>
  <fonts count="7" x14ac:knownFonts="1">
    <font>
      <sz val="10"/>
      <color theme="3"/>
      <name val="Calibri"/>
      <family val="2"/>
      <scheme val="minor"/>
    </font>
    <font>
      <sz val="10"/>
      <color theme="3"/>
      <name val="Times New Roman"/>
      <family val="1"/>
      <charset val="163"/>
    </font>
    <font>
      <sz val="30"/>
      <color theme="0"/>
      <name val="Times New Roman"/>
      <family val="1"/>
      <charset val="163"/>
    </font>
    <font>
      <b/>
      <sz val="22"/>
      <color theme="1"/>
      <name val="Times New Roman"/>
      <family val="1"/>
      <charset val="163"/>
    </font>
    <font>
      <sz val="14"/>
      <color theme="3" tint="0.39997558519241921"/>
      <name val="Times New Roman"/>
      <family val="1"/>
      <charset val="163"/>
    </font>
    <font>
      <sz val="10"/>
      <color theme="3" tint="0.39997558519241921"/>
      <name val="Times New Roman"/>
      <family val="1"/>
      <charset val="163"/>
    </font>
    <font>
      <sz val="12"/>
      <color theme="3"/>
      <name val="Times New Roman"/>
      <family val="1"/>
      <charset val="163"/>
    </font>
  </fonts>
  <fills count="4">
    <fill>
      <patternFill patternType="none"/>
    </fill>
    <fill>
      <patternFill patternType="gray125"/>
    </fill>
    <fill>
      <patternFill patternType="solid">
        <fgColor theme="0"/>
        <bgColor indexed="64"/>
      </patternFill>
    </fill>
    <fill>
      <patternFill patternType="solid">
        <fgColor theme="3"/>
        <bgColor indexed="64"/>
      </patternFill>
    </fill>
  </fills>
  <borders count="4">
    <border>
      <left/>
      <right/>
      <top/>
      <bottom/>
      <diagonal/>
    </border>
    <border>
      <left/>
      <right/>
      <top/>
      <bottom style="thick">
        <color theme="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right style="medium">
        <color theme="3"/>
      </right>
      <top/>
      <bottom style="thick">
        <color theme="4"/>
      </bottom>
      <diagonal/>
    </border>
  </borders>
  <cellStyleXfs count="1">
    <xf numFmtId="0" fontId="0" fillId="0" borderId="0">
      <alignment vertical="center"/>
    </xf>
  </cellStyleXfs>
  <cellXfs count="21">
    <xf numFmtId="0" fontId="0" fillId="0" borderId="0" xfId="0">
      <alignment vertical="center"/>
    </xf>
    <xf numFmtId="0" fontId="1" fillId="0" borderId="0" xfId="0" applyFont="1">
      <alignment vertical="center"/>
    </xf>
    <xf numFmtId="14" fontId="1" fillId="0" borderId="0" xfId="0" applyNumberFormat="1" applyFont="1">
      <alignment vertical="center"/>
    </xf>
    <xf numFmtId="16" fontId="1" fillId="0" borderId="0" xfId="0" applyNumberFormat="1" applyFont="1">
      <alignment vertical="center"/>
    </xf>
    <xf numFmtId="164" fontId="1" fillId="0" borderId="0" xfId="0" applyNumberFormat="1" applyFont="1">
      <alignment vertical="center"/>
    </xf>
    <xf numFmtId="0" fontId="1" fillId="3" borderId="1" xfId="0" applyFont="1" applyFill="1" applyBorder="1" applyProtection="1">
      <alignment vertical="center"/>
    </xf>
    <xf numFmtId="0" fontId="1" fillId="2" borderId="1" xfId="0" applyFont="1" applyFill="1" applyBorder="1" applyProtection="1">
      <alignment vertical="center"/>
    </xf>
    <xf numFmtId="0" fontId="2" fillId="3" borderId="1" xfId="0" applyFont="1" applyFill="1" applyBorder="1" applyAlignment="1" applyProtection="1">
      <alignment horizontal="left" vertical="center"/>
    </xf>
    <xf numFmtId="0" fontId="1" fillId="3" borderId="3" xfId="0" applyFont="1" applyFill="1" applyBorder="1" applyProtection="1">
      <alignment vertical="center"/>
    </xf>
    <xf numFmtId="0" fontId="1" fillId="2" borderId="0" xfId="0" applyFont="1" applyFill="1" applyProtection="1">
      <alignment vertical="center"/>
    </xf>
    <xf numFmtId="0" fontId="1" fillId="0" borderId="0" xfId="0" applyFont="1" applyProtection="1">
      <alignment vertical="center"/>
    </xf>
    <xf numFmtId="0" fontId="3" fillId="0" borderId="0" xfId="0" applyFont="1" applyProtection="1">
      <alignment vertical="center"/>
    </xf>
    <xf numFmtId="0" fontId="1" fillId="0" borderId="1" xfId="0" applyFont="1" applyBorder="1" applyProtection="1">
      <alignment vertical="center"/>
    </xf>
    <xf numFmtId="0" fontId="1" fillId="0" borderId="0" xfId="0" applyFont="1" applyFill="1" applyProtection="1">
      <alignment vertical="center"/>
    </xf>
    <xf numFmtId="0" fontId="4" fillId="0" borderId="0" xfId="0" applyFont="1" applyFill="1" applyAlignment="1" applyProtection="1">
      <alignment horizontal="right"/>
    </xf>
    <xf numFmtId="14" fontId="5" fillId="0" borderId="2" xfId="0" applyNumberFormat="1" applyFont="1" applyFill="1" applyBorder="1" applyAlignment="1" applyProtection="1">
      <alignment horizontal="center" vertical="center"/>
    </xf>
    <xf numFmtId="0" fontId="1" fillId="0" borderId="0" xfId="0" applyFont="1" applyFill="1" applyBorder="1" applyProtection="1">
      <alignment vertical="center"/>
    </xf>
    <xf numFmtId="0" fontId="6" fillId="0" borderId="0" xfId="0" applyFont="1" applyFill="1" applyBorder="1" applyAlignment="1" applyProtection="1">
      <alignment horizontal="left" vertical="center" indent="1"/>
    </xf>
    <xf numFmtId="0" fontId="1" fillId="0" borderId="0" xfId="0" applyFont="1" applyFill="1" applyBorder="1" applyAlignment="1" applyProtection="1">
      <alignment horizontal="left" vertical="center" indent="1"/>
    </xf>
    <xf numFmtId="14" fontId="1" fillId="0" borderId="0" xfId="0" applyNumberFormat="1" applyFont="1" applyFill="1" applyBorder="1" applyAlignment="1" applyProtection="1">
      <alignment horizontal="left" vertical="center" indent="1"/>
    </xf>
    <xf numFmtId="0" fontId="1" fillId="0" borderId="0" xfId="0" applyNumberFormat="1" applyFont="1" applyFill="1" applyBorder="1" applyProtection="1">
      <alignment vertical="center"/>
    </xf>
  </cellXfs>
  <cellStyles count="1">
    <cellStyle name="Normal" xfId="0" builtinId="0" customBuiltin="1"/>
  </cellStyles>
  <dxfs count="11">
    <dxf>
      <font>
        <strike val="0"/>
        <outline val="0"/>
        <shadow val="0"/>
        <u val="none"/>
        <vertAlign val="baseline"/>
        <name val="Times New Roman"/>
        <scheme val="none"/>
      </font>
      <alignment horizontal="left" vertical="center" textRotation="0" wrapText="0" indent="1" justifyLastLine="0" shrinkToFit="0" readingOrder="0"/>
      <protection locked="1" hidden="0"/>
    </dxf>
    <dxf>
      <font>
        <strike val="0"/>
        <outline val="0"/>
        <shadow val="0"/>
        <u val="none"/>
        <vertAlign val="baseline"/>
        <name val="Times New Roman"/>
        <scheme val="none"/>
      </font>
      <numFmt numFmtId="165" formatCode="mm/dd/yyyy"/>
      <alignment horizontal="left" vertical="center" textRotation="0" wrapText="0" indent="1" justifyLastLine="0" shrinkToFit="0" readingOrder="0"/>
      <protection locked="1" hidden="0"/>
    </dxf>
    <dxf>
      <font>
        <strike val="0"/>
        <outline val="0"/>
        <shadow val="0"/>
        <u val="none"/>
        <vertAlign val="baseline"/>
        <name val="Times New Roman"/>
        <scheme val="none"/>
      </font>
      <numFmt numFmtId="165" formatCode="mm/dd/yyyy"/>
      <alignment horizontal="left" vertical="center" textRotation="0" wrapText="0" indent="1" justifyLastLine="0" shrinkToFit="0" readingOrder="0"/>
      <protection locked="1" hidden="0"/>
    </dxf>
    <dxf>
      <font>
        <strike val="0"/>
        <outline val="0"/>
        <shadow val="0"/>
        <u val="none"/>
        <vertAlign val="baseline"/>
        <name val="Times New Roman"/>
        <scheme val="none"/>
      </font>
      <alignment horizontal="left" vertical="center" textRotation="0" wrapText="0" indent="1" justifyLastLine="0" shrinkToFit="0" readingOrder="0"/>
      <protection locked="1" hidden="0"/>
    </dxf>
    <dxf>
      <font>
        <strike val="0"/>
        <outline val="0"/>
        <shadow val="0"/>
        <u val="none"/>
        <vertAlign val="baseline"/>
        <name val="Times New Roman"/>
        <scheme val="none"/>
      </font>
      <protection locked="1" hidden="0"/>
    </dxf>
    <dxf>
      <font>
        <strike val="0"/>
        <outline val="0"/>
        <shadow val="0"/>
        <u val="none"/>
        <vertAlign val="baseline"/>
        <name val="Times New Roman"/>
        <scheme val="none"/>
      </font>
      <protection locked="1" hidden="0"/>
    </dxf>
    <dxf>
      <font>
        <strike val="0"/>
        <outline val="0"/>
        <shadow val="0"/>
        <u val="none"/>
        <vertAlign val="baseline"/>
        <name val="Times New Roman"/>
        <scheme val="none"/>
      </font>
      <protection locked="1" hidden="0"/>
    </dxf>
    <dxf>
      <font>
        <color theme="3"/>
      </font>
      <fill>
        <patternFill>
          <bgColor theme="2"/>
        </patternFill>
      </fill>
    </dxf>
    <dxf>
      <font>
        <color theme="3"/>
      </font>
    </dxf>
    <dxf>
      <font>
        <color theme="0"/>
      </font>
      <fill>
        <patternFill patternType="solid">
          <fgColor theme="4"/>
          <bgColor theme="3"/>
        </patternFill>
      </fill>
      <border diagonalUp="0" diagonalDown="0">
        <left/>
        <right/>
        <top/>
        <bottom/>
        <vertical/>
        <horizontal/>
      </border>
    </dxf>
    <dxf>
      <font>
        <color theme="1"/>
      </font>
      <border diagonalUp="0" diagonalDown="0">
        <left/>
        <right/>
        <top/>
        <bottom/>
        <vertical style="thin">
          <color theme="3" tint="0.59996337778862885"/>
        </vertical>
        <horizontal/>
      </border>
    </dxf>
  </dxfs>
  <tableStyles count="1" defaultTableStyle="TableStyleMedium2" defaultPivotStyle="PivotStyleLight8">
    <tableStyle name="Project Timeline" pivot="0" count="4">
      <tableStyleElement type="wholeTable" dxfId="10"/>
      <tableStyleElement type="headerRow" dxfId="9"/>
      <tableStyleElement type="firstRowStripe" dxfId="8"/>
      <tableStyleElement type="secondRowStripe" dxfId="7"/>
    </tableStyle>
  </tableStyles>
  <colors>
    <mruColors>
      <color rgb="FFCCFFCC"/>
      <color rgb="FFD1CBE1"/>
      <color rgb="FFFED9CD"/>
      <color rgb="FFFF5757"/>
      <color rgb="FFFAEB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1"/>
          <c:h val="1"/>
        </c:manualLayout>
      </c:layout>
      <c:lineChart>
        <c:grouping val="standard"/>
        <c:varyColors val="0"/>
        <c:ser>
          <c:idx val="0"/>
          <c:order val="0"/>
          <c:tx>
            <c:strRef>
              <c:f>'tính toán'!$B$32</c:f>
              <c:strCache>
                <c:ptCount val="1"/>
                <c:pt idx="0">
                  <c:v>1</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'tính toán'!$E$31:$AH$31</c:f>
              <c:numCache>
                <c:formatCode>m/d/yyyy</c:formatCode>
                <c:ptCount val="30"/>
                <c:pt idx="0">
                  <c:v>45665</c:v>
                </c:pt>
                <c:pt idx="1">
                  <c:v>45666</c:v>
                </c:pt>
                <c:pt idx="2">
                  <c:v>45667</c:v>
                </c:pt>
                <c:pt idx="3">
                  <c:v>45668</c:v>
                </c:pt>
                <c:pt idx="4">
                  <c:v>45669</c:v>
                </c:pt>
                <c:pt idx="5">
                  <c:v>45670</c:v>
                </c:pt>
                <c:pt idx="6">
                  <c:v>45671</c:v>
                </c:pt>
                <c:pt idx="7">
                  <c:v>45672</c:v>
                </c:pt>
                <c:pt idx="8">
                  <c:v>45673</c:v>
                </c:pt>
                <c:pt idx="9">
                  <c:v>45674</c:v>
                </c:pt>
                <c:pt idx="10">
                  <c:v>45675</c:v>
                </c:pt>
                <c:pt idx="11">
                  <c:v>45676</c:v>
                </c:pt>
                <c:pt idx="12">
                  <c:v>45677</c:v>
                </c:pt>
                <c:pt idx="13">
                  <c:v>45678</c:v>
                </c:pt>
                <c:pt idx="14">
                  <c:v>45679</c:v>
                </c:pt>
                <c:pt idx="15">
                  <c:v>45680</c:v>
                </c:pt>
                <c:pt idx="16">
                  <c:v>45681</c:v>
                </c:pt>
                <c:pt idx="17">
                  <c:v>45682</c:v>
                </c:pt>
                <c:pt idx="18">
                  <c:v>45683</c:v>
                </c:pt>
                <c:pt idx="19">
                  <c:v>45684</c:v>
                </c:pt>
                <c:pt idx="20">
                  <c:v>45685</c:v>
                </c:pt>
                <c:pt idx="21">
                  <c:v>45686</c:v>
                </c:pt>
                <c:pt idx="22">
                  <c:v>45687</c:v>
                </c:pt>
                <c:pt idx="23">
                  <c:v>45688</c:v>
                </c:pt>
                <c:pt idx="24">
                  <c:v>45689</c:v>
                </c:pt>
                <c:pt idx="25">
                  <c:v>45690</c:v>
                </c:pt>
                <c:pt idx="26">
                  <c:v>45691</c:v>
                </c:pt>
                <c:pt idx="27">
                  <c:v>45692</c:v>
                </c:pt>
                <c:pt idx="28">
                  <c:v>45693</c:v>
                </c:pt>
                <c:pt idx="29">
                  <c:v>45694</c:v>
                </c:pt>
              </c:numCache>
            </c:numRef>
          </c:cat>
          <c:val>
            <c:numRef>
              <c:f>'tính toán'!$E$32:$AH$32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44C6-40E6-A1DE-B39299BC8378}"/>
            </c:ext>
          </c:extLst>
        </c:ser>
        <c:ser>
          <c:idx val="5"/>
          <c:order val="1"/>
          <c:tx>
            <c:strRef>
              <c:f>'tính toán'!$D$44</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'tính toán'!$E$44:$AH$44</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1-44C6-40E6-A1DE-B39299BC8378}"/>
            </c:ext>
          </c:extLst>
        </c:ser>
        <c:ser>
          <c:idx val="1"/>
          <c:order val="2"/>
          <c:tx>
            <c:strRef>
              <c:f>'tính toán'!$B$33</c:f>
              <c:strCache>
                <c:ptCount val="1"/>
                <c:pt idx="0">
                  <c:v>2</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w="9525">
                <a:noFill/>
              </a:ln>
            </c:spPr>
          </c:marker>
          <c:cat>
            <c:numRef>
              <c:f>'tính toán'!$E$31:$AH$31</c:f>
              <c:numCache>
                <c:formatCode>m/d/yyyy</c:formatCode>
                <c:ptCount val="30"/>
                <c:pt idx="0">
                  <c:v>45665</c:v>
                </c:pt>
                <c:pt idx="1">
                  <c:v>45666</c:v>
                </c:pt>
                <c:pt idx="2">
                  <c:v>45667</c:v>
                </c:pt>
                <c:pt idx="3">
                  <c:v>45668</c:v>
                </c:pt>
                <c:pt idx="4">
                  <c:v>45669</c:v>
                </c:pt>
                <c:pt idx="5">
                  <c:v>45670</c:v>
                </c:pt>
                <c:pt idx="6">
                  <c:v>45671</c:v>
                </c:pt>
                <c:pt idx="7">
                  <c:v>45672</c:v>
                </c:pt>
                <c:pt idx="8">
                  <c:v>45673</c:v>
                </c:pt>
                <c:pt idx="9">
                  <c:v>45674</c:v>
                </c:pt>
                <c:pt idx="10">
                  <c:v>45675</c:v>
                </c:pt>
                <c:pt idx="11">
                  <c:v>45676</c:v>
                </c:pt>
                <c:pt idx="12">
                  <c:v>45677</c:v>
                </c:pt>
                <c:pt idx="13">
                  <c:v>45678</c:v>
                </c:pt>
                <c:pt idx="14">
                  <c:v>45679</c:v>
                </c:pt>
                <c:pt idx="15">
                  <c:v>45680</c:v>
                </c:pt>
                <c:pt idx="16">
                  <c:v>45681</c:v>
                </c:pt>
                <c:pt idx="17">
                  <c:v>45682</c:v>
                </c:pt>
                <c:pt idx="18">
                  <c:v>45683</c:v>
                </c:pt>
                <c:pt idx="19">
                  <c:v>45684</c:v>
                </c:pt>
                <c:pt idx="20">
                  <c:v>45685</c:v>
                </c:pt>
                <c:pt idx="21">
                  <c:v>45686</c:v>
                </c:pt>
                <c:pt idx="22">
                  <c:v>45687</c:v>
                </c:pt>
                <c:pt idx="23">
                  <c:v>45688</c:v>
                </c:pt>
                <c:pt idx="24">
                  <c:v>45689</c:v>
                </c:pt>
                <c:pt idx="25">
                  <c:v>45690</c:v>
                </c:pt>
                <c:pt idx="26">
                  <c:v>45691</c:v>
                </c:pt>
                <c:pt idx="27">
                  <c:v>45692</c:v>
                </c:pt>
                <c:pt idx="28">
                  <c:v>45693</c:v>
                </c:pt>
                <c:pt idx="29">
                  <c:v>45694</c:v>
                </c:pt>
              </c:numCache>
            </c:numRef>
          </c:cat>
          <c:val>
            <c:numRef>
              <c:f>'tính toán'!$E$33:$AH$33</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44C6-40E6-A1DE-B39299BC8378}"/>
            </c:ext>
          </c:extLst>
        </c:ser>
        <c:ser>
          <c:idx val="6"/>
          <c:order val="3"/>
          <c:tx>
            <c:strRef>
              <c:f>'tính toán'!$D$45</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'tính toán'!$E$45:$AH$45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3-44C6-40E6-A1DE-B39299BC8378}"/>
            </c:ext>
          </c:extLst>
        </c:ser>
        <c:ser>
          <c:idx val="2"/>
          <c:order val="4"/>
          <c:tx>
            <c:strRef>
              <c:f>'tính toán'!$B$34</c:f>
              <c:strCache>
                <c:ptCount val="1"/>
                <c:pt idx="0">
                  <c:v>3</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'tính toán'!$E$31:$AH$31</c:f>
              <c:numCache>
                <c:formatCode>m/d/yyyy</c:formatCode>
                <c:ptCount val="30"/>
                <c:pt idx="0">
                  <c:v>45665</c:v>
                </c:pt>
                <c:pt idx="1">
                  <c:v>45666</c:v>
                </c:pt>
                <c:pt idx="2">
                  <c:v>45667</c:v>
                </c:pt>
                <c:pt idx="3">
                  <c:v>45668</c:v>
                </c:pt>
                <c:pt idx="4">
                  <c:v>45669</c:v>
                </c:pt>
                <c:pt idx="5">
                  <c:v>45670</c:v>
                </c:pt>
                <c:pt idx="6">
                  <c:v>45671</c:v>
                </c:pt>
                <c:pt idx="7">
                  <c:v>45672</c:v>
                </c:pt>
                <c:pt idx="8">
                  <c:v>45673</c:v>
                </c:pt>
                <c:pt idx="9">
                  <c:v>45674</c:v>
                </c:pt>
                <c:pt idx="10">
                  <c:v>45675</c:v>
                </c:pt>
                <c:pt idx="11">
                  <c:v>45676</c:v>
                </c:pt>
                <c:pt idx="12">
                  <c:v>45677</c:v>
                </c:pt>
                <c:pt idx="13">
                  <c:v>45678</c:v>
                </c:pt>
                <c:pt idx="14">
                  <c:v>45679</c:v>
                </c:pt>
                <c:pt idx="15">
                  <c:v>45680</c:v>
                </c:pt>
                <c:pt idx="16">
                  <c:v>45681</c:v>
                </c:pt>
                <c:pt idx="17">
                  <c:v>45682</c:v>
                </c:pt>
                <c:pt idx="18">
                  <c:v>45683</c:v>
                </c:pt>
                <c:pt idx="19">
                  <c:v>45684</c:v>
                </c:pt>
                <c:pt idx="20">
                  <c:v>45685</c:v>
                </c:pt>
                <c:pt idx="21">
                  <c:v>45686</c:v>
                </c:pt>
                <c:pt idx="22">
                  <c:v>45687</c:v>
                </c:pt>
                <c:pt idx="23">
                  <c:v>45688</c:v>
                </c:pt>
                <c:pt idx="24">
                  <c:v>45689</c:v>
                </c:pt>
                <c:pt idx="25">
                  <c:v>45690</c:v>
                </c:pt>
                <c:pt idx="26">
                  <c:v>45691</c:v>
                </c:pt>
                <c:pt idx="27">
                  <c:v>45692</c:v>
                </c:pt>
                <c:pt idx="28">
                  <c:v>45693</c:v>
                </c:pt>
                <c:pt idx="29">
                  <c:v>45694</c:v>
                </c:pt>
              </c:numCache>
            </c:numRef>
          </c:cat>
          <c:val>
            <c:numRef>
              <c:f>'tính toán'!$E$34:$AH$34</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4-44C6-40E6-A1DE-B39299BC8378}"/>
            </c:ext>
          </c:extLst>
        </c:ser>
        <c:ser>
          <c:idx val="7"/>
          <c:order val="5"/>
          <c:tx>
            <c:strRef>
              <c:f>'tính toán'!$D$46</c:f>
              <c:strCache>
                <c:ptCount val="1"/>
                <c:pt idx="0">
                  <c:v>#N/A</c:v>
                </c:pt>
              </c:strCache>
            </c:strRef>
          </c:tx>
          <c:spPr>
            <a:ln cap="sq"/>
          </c:spPr>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'tính toán'!$E$46:$AH$46</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5-44C6-40E6-A1DE-B39299BC8378}"/>
            </c:ext>
          </c:extLst>
        </c:ser>
        <c:ser>
          <c:idx val="3"/>
          <c:order val="6"/>
          <c:tx>
            <c:strRef>
              <c:f>'tính toán'!$B$35</c:f>
              <c:strCache>
                <c:ptCount val="1"/>
                <c:pt idx="0">
                  <c:v>4</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'tính toán'!$E$31:$AH$31</c:f>
              <c:numCache>
                <c:formatCode>m/d/yyyy</c:formatCode>
                <c:ptCount val="30"/>
                <c:pt idx="0">
                  <c:v>45665</c:v>
                </c:pt>
                <c:pt idx="1">
                  <c:v>45666</c:v>
                </c:pt>
                <c:pt idx="2">
                  <c:v>45667</c:v>
                </c:pt>
                <c:pt idx="3">
                  <c:v>45668</c:v>
                </c:pt>
                <c:pt idx="4">
                  <c:v>45669</c:v>
                </c:pt>
                <c:pt idx="5">
                  <c:v>45670</c:v>
                </c:pt>
                <c:pt idx="6">
                  <c:v>45671</c:v>
                </c:pt>
                <c:pt idx="7">
                  <c:v>45672</c:v>
                </c:pt>
                <c:pt idx="8">
                  <c:v>45673</c:v>
                </c:pt>
                <c:pt idx="9">
                  <c:v>45674</c:v>
                </c:pt>
                <c:pt idx="10">
                  <c:v>45675</c:v>
                </c:pt>
                <c:pt idx="11">
                  <c:v>45676</c:v>
                </c:pt>
                <c:pt idx="12">
                  <c:v>45677</c:v>
                </c:pt>
                <c:pt idx="13">
                  <c:v>45678</c:v>
                </c:pt>
                <c:pt idx="14">
                  <c:v>45679</c:v>
                </c:pt>
                <c:pt idx="15">
                  <c:v>45680</c:v>
                </c:pt>
                <c:pt idx="16">
                  <c:v>45681</c:v>
                </c:pt>
                <c:pt idx="17">
                  <c:v>45682</c:v>
                </c:pt>
                <c:pt idx="18">
                  <c:v>45683</c:v>
                </c:pt>
                <c:pt idx="19">
                  <c:v>45684</c:v>
                </c:pt>
                <c:pt idx="20">
                  <c:v>45685</c:v>
                </c:pt>
                <c:pt idx="21">
                  <c:v>45686</c:v>
                </c:pt>
                <c:pt idx="22">
                  <c:v>45687</c:v>
                </c:pt>
                <c:pt idx="23">
                  <c:v>45688</c:v>
                </c:pt>
                <c:pt idx="24">
                  <c:v>45689</c:v>
                </c:pt>
                <c:pt idx="25">
                  <c:v>45690</c:v>
                </c:pt>
                <c:pt idx="26">
                  <c:v>45691</c:v>
                </c:pt>
                <c:pt idx="27">
                  <c:v>45692</c:v>
                </c:pt>
                <c:pt idx="28">
                  <c:v>45693</c:v>
                </c:pt>
                <c:pt idx="29">
                  <c:v>45694</c:v>
                </c:pt>
              </c:numCache>
            </c:numRef>
          </c:cat>
          <c:val>
            <c:numRef>
              <c:f>'tính toán'!$E$35:$AH$35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6-44C6-40E6-A1DE-B39299BC8378}"/>
            </c:ext>
          </c:extLst>
        </c:ser>
        <c:ser>
          <c:idx val="8"/>
          <c:order val="7"/>
          <c:tx>
            <c:strRef>
              <c:f>'tính toán'!$D$47</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'tính toán'!$E$47:$AH$47</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7-44C6-40E6-A1DE-B39299BC8378}"/>
            </c:ext>
          </c:extLst>
        </c:ser>
        <c:ser>
          <c:idx val="4"/>
          <c:order val="8"/>
          <c:tx>
            <c:strRef>
              <c:f>'tính toán'!$B$36</c:f>
              <c:strCache>
                <c:ptCount val="1"/>
                <c:pt idx="0">
                  <c:v>5</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'tính toán'!$E$31:$AH$31</c:f>
              <c:numCache>
                <c:formatCode>m/d/yyyy</c:formatCode>
                <c:ptCount val="30"/>
                <c:pt idx="0">
                  <c:v>45665</c:v>
                </c:pt>
                <c:pt idx="1">
                  <c:v>45666</c:v>
                </c:pt>
                <c:pt idx="2">
                  <c:v>45667</c:v>
                </c:pt>
                <c:pt idx="3">
                  <c:v>45668</c:v>
                </c:pt>
                <c:pt idx="4">
                  <c:v>45669</c:v>
                </c:pt>
                <c:pt idx="5">
                  <c:v>45670</c:v>
                </c:pt>
                <c:pt idx="6">
                  <c:v>45671</c:v>
                </c:pt>
                <c:pt idx="7">
                  <c:v>45672</c:v>
                </c:pt>
                <c:pt idx="8">
                  <c:v>45673</c:v>
                </c:pt>
                <c:pt idx="9">
                  <c:v>45674</c:v>
                </c:pt>
                <c:pt idx="10">
                  <c:v>45675</c:v>
                </c:pt>
                <c:pt idx="11">
                  <c:v>45676</c:v>
                </c:pt>
                <c:pt idx="12">
                  <c:v>45677</c:v>
                </c:pt>
                <c:pt idx="13">
                  <c:v>45678</c:v>
                </c:pt>
                <c:pt idx="14">
                  <c:v>45679</c:v>
                </c:pt>
                <c:pt idx="15">
                  <c:v>45680</c:v>
                </c:pt>
                <c:pt idx="16">
                  <c:v>45681</c:v>
                </c:pt>
                <c:pt idx="17">
                  <c:v>45682</c:v>
                </c:pt>
                <c:pt idx="18">
                  <c:v>45683</c:v>
                </c:pt>
                <c:pt idx="19">
                  <c:v>45684</c:v>
                </c:pt>
                <c:pt idx="20">
                  <c:v>45685</c:v>
                </c:pt>
                <c:pt idx="21">
                  <c:v>45686</c:v>
                </c:pt>
                <c:pt idx="22">
                  <c:v>45687</c:v>
                </c:pt>
                <c:pt idx="23">
                  <c:v>45688</c:v>
                </c:pt>
                <c:pt idx="24">
                  <c:v>45689</c:v>
                </c:pt>
                <c:pt idx="25">
                  <c:v>45690</c:v>
                </c:pt>
                <c:pt idx="26">
                  <c:v>45691</c:v>
                </c:pt>
                <c:pt idx="27">
                  <c:v>45692</c:v>
                </c:pt>
                <c:pt idx="28">
                  <c:v>45693</c:v>
                </c:pt>
                <c:pt idx="29">
                  <c:v>45694</c:v>
                </c:pt>
              </c:numCache>
            </c:numRef>
          </c:cat>
          <c:val>
            <c:numRef>
              <c:f>'tính toán'!$E$36:$AH$36</c:f>
              <c:numCache>
                <c:formatCode>General</c:formatCode>
                <c:ptCount val="30"/>
                <c:pt idx="0">
                  <c:v>7.3000000000000007</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8-44C6-40E6-A1DE-B39299BC8378}"/>
            </c:ext>
          </c:extLst>
        </c:ser>
        <c:ser>
          <c:idx val="9"/>
          <c:order val="9"/>
          <c:tx>
            <c:strRef>
              <c:f>'tính toán'!$D$48</c:f>
              <c:strCache>
                <c:ptCount val="1"/>
                <c:pt idx="0">
                  <c:v>BẮT ĐẦU DỰ ÁN</c:v>
                </c:pt>
              </c:strCache>
            </c:strRef>
          </c:tx>
          <c:marker>
            <c:symbol val="circle"/>
            <c:size val="9"/>
            <c:spPr>
              <a:solidFill>
                <a:schemeClr val="accent1"/>
              </a:solidFill>
              <a:ln>
                <a:solidFill>
                  <a:schemeClr val="accent1"/>
                </a:solidFill>
              </a:ln>
            </c:spPr>
          </c:marker>
          <c:dLbls>
            <c:spPr>
              <a:noFill/>
              <a:ln>
                <a:noFill/>
              </a:ln>
              <a:effectLst/>
            </c:spPr>
            <c:txPr>
              <a:bodyPr wrap="square" lIns="38100" tIns="19050" rIns="38100" bIns="19050" anchor="ctr">
                <a:spAutoFit/>
              </a:bodyPr>
              <a:lstStyle/>
              <a:p>
                <a:pPr>
                  <a:defRPr>
                    <a:latin typeface="Times New Roman" panose="02020603050405020304" pitchFamily="18" charset="0"/>
                    <a:cs typeface="Times New Roman" panose="02020603050405020304" pitchFamily="18" charset="0"/>
                  </a:defRPr>
                </a:pPr>
                <a:endParaRPr lang="en-US"/>
              </a:p>
            </c:tx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'tính toán'!$E$48:$AH$48</c:f>
              <c:numCache>
                <c:formatCode>General</c:formatCode>
                <c:ptCount val="30"/>
                <c:pt idx="0">
                  <c:v>7.3000000000000007</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9-44C6-40E6-A1DE-B39299BC8378}"/>
            </c:ext>
          </c:extLst>
        </c:ser>
        <c:ser>
          <c:idx val="10"/>
          <c:order val="10"/>
          <c:tx>
            <c:strRef>
              <c:f>'tính toán'!$B$37</c:f>
              <c:strCache>
                <c:ptCount val="1"/>
                <c:pt idx="0">
                  <c:v>6</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'tính toán'!$E$37:$AH$37</c:f>
              <c:numCache>
                <c:formatCode>General</c:formatCode>
                <c:ptCount val="30"/>
                <c:pt idx="0">
                  <c:v>#N/A</c:v>
                </c:pt>
                <c:pt idx="1">
                  <c:v>#N/A</c:v>
                </c:pt>
                <c:pt idx="2">
                  <c:v>#N/A</c:v>
                </c:pt>
                <c:pt idx="3">
                  <c:v>6.3000000000000007</c:v>
                </c:pt>
                <c:pt idx="4">
                  <c:v>6.3000000000000007</c:v>
                </c:pt>
                <c:pt idx="5">
                  <c:v>6.3000000000000007</c:v>
                </c:pt>
                <c:pt idx="6">
                  <c:v>6.3000000000000007</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A-44C6-40E6-A1DE-B39299BC8378}"/>
            </c:ext>
          </c:extLst>
        </c:ser>
        <c:ser>
          <c:idx val="11"/>
          <c:order val="11"/>
          <c:tx>
            <c:strRef>
              <c:f>'tính toán'!$D$49</c:f>
              <c:strCache>
                <c:ptCount val="1"/>
                <c:pt idx="0">
                  <c:v>MỐC THỜI GIAN 1</c:v>
                </c:pt>
              </c:strCache>
            </c:strRef>
          </c:tx>
          <c:marker>
            <c:symbol val="circle"/>
            <c:size val="9"/>
            <c:spPr>
              <a:solidFill>
                <a:schemeClr val="accent1"/>
              </a:solidFill>
              <a:ln>
                <a:solidFill>
                  <a:schemeClr val="accent1"/>
                </a:solidFill>
              </a:ln>
            </c:spPr>
          </c:marker>
          <c:dLbls>
            <c:spPr>
              <a:noFill/>
              <a:ln>
                <a:noFill/>
              </a:ln>
              <a:effectLst/>
            </c:spPr>
            <c:txPr>
              <a:bodyPr wrap="square" lIns="38100" tIns="19050" rIns="38100" bIns="19050" anchor="ctr">
                <a:spAutoFit/>
              </a:bodyPr>
              <a:lstStyle/>
              <a:p>
                <a:pPr>
                  <a:defRPr>
                    <a:latin typeface="Times New Roman" panose="02020603050405020304" pitchFamily="18" charset="0"/>
                    <a:cs typeface="Times New Roman" panose="02020603050405020304" pitchFamily="18" charset="0"/>
                  </a:defRPr>
                </a:pPr>
                <a:endParaRPr lang="en-US"/>
              </a:p>
            </c:tx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'tính toán'!$E$49:$AH$49</c:f>
              <c:numCache>
                <c:formatCode>General</c:formatCode>
                <c:ptCount val="30"/>
                <c:pt idx="0">
                  <c:v>#N/A</c:v>
                </c:pt>
                <c:pt idx="1">
                  <c:v>#N/A</c:v>
                </c:pt>
                <c:pt idx="2">
                  <c:v>#N/A</c:v>
                </c:pt>
                <c:pt idx="3">
                  <c:v>#N/A</c:v>
                </c:pt>
                <c:pt idx="4">
                  <c:v>#N/A</c:v>
                </c:pt>
                <c:pt idx="5">
                  <c:v>#N/A</c:v>
                </c:pt>
                <c:pt idx="6">
                  <c:v>6.3000000000000007</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B-44C6-40E6-A1DE-B39299BC8378}"/>
            </c:ext>
          </c:extLst>
        </c:ser>
        <c:ser>
          <c:idx val="12"/>
          <c:order val="12"/>
          <c:tx>
            <c:strRef>
              <c:f>'tính toán'!$B$38</c:f>
              <c:strCache>
                <c:ptCount val="1"/>
                <c:pt idx="0">
                  <c:v>7</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'tính toán'!$E$38:$AH$38</c:f>
              <c:numCache>
                <c:formatCode>General</c:formatCode>
                <c:ptCount val="30"/>
                <c:pt idx="0">
                  <c:v>#N/A</c:v>
                </c:pt>
                <c:pt idx="1">
                  <c:v>#N/A</c:v>
                </c:pt>
                <c:pt idx="2">
                  <c:v>#N/A</c:v>
                </c:pt>
                <c:pt idx="3">
                  <c:v>#N/A</c:v>
                </c:pt>
                <c:pt idx="4">
                  <c:v>#N/A</c:v>
                </c:pt>
                <c:pt idx="5">
                  <c:v>#N/A</c:v>
                </c:pt>
                <c:pt idx="6">
                  <c:v>#N/A</c:v>
                </c:pt>
                <c:pt idx="7">
                  <c:v>5.3000000000000007</c:v>
                </c:pt>
                <c:pt idx="8">
                  <c:v>5.3000000000000007</c:v>
                </c:pt>
                <c:pt idx="9">
                  <c:v>5.3000000000000007</c:v>
                </c:pt>
                <c:pt idx="10">
                  <c:v>5.3000000000000007</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C-44C6-40E6-A1DE-B39299BC8378}"/>
            </c:ext>
          </c:extLst>
        </c:ser>
        <c:ser>
          <c:idx val="13"/>
          <c:order val="13"/>
          <c:tx>
            <c:strRef>
              <c:f>'tính toán'!$D$50</c:f>
              <c:strCache>
                <c:ptCount val="1"/>
                <c:pt idx="0">
                  <c:v>MỐC THỜI GIAN 2</c:v>
                </c:pt>
              </c:strCache>
            </c:strRef>
          </c:tx>
          <c:marker>
            <c:symbol val="circle"/>
            <c:size val="9"/>
            <c:spPr>
              <a:solidFill>
                <a:schemeClr val="accent1"/>
              </a:solidFill>
              <a:ln>
                <a:solidFill>
                  <a:schemeClr val="accent1"/>
                </a:solidFill>
              </a:ln>
            </c:spPr>
          </c:marker>
          <c:dLbls>
            <c:spPr>
              <a:noFill/>
              <a:ln>
                <a:noFill/>
              </a:ln>
              <a:effectLst/>
            </c:spPr>
            <c:txPr>
              <a:bodyPr wrap="square" lIns="38100" tIns="19050" rIns="38100" bIns="19050" anchor="ctr">
                <a:spAutoFit/>
              </a:bodyPr>
              <a:lstStyle/>
              <a:p>
                <a:pPr>
                  <a:defRPr>
                    <a:latin typeface="Times New Roman" panose="02020603050405020304" pitchFamily="18" charset="0"/>
                    <a:cs typeface="Times New Roman" panose="02020603050405020304" pitchFamily="18" charset="0"/>
                  </a:defRPr>
                </a:pPr>
                <a:endParaRPr lang="en-US"/>
              </a:p>
            </c:tx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'tính toán'!$E$50:$AH$50</c:f>
              <c:numCache>
                <c:formatCode>General</c:formatCode>
                <c:ptCount val="30"/>
                <c:pt idx="0">
                  <c:v>#N/A</c:v>
                </c:pt>
                <c:pt idx="1">
                  <c:v>#N/A</c:v>
                </c:pt>
                <c:pt idx="2">
                  <c:v>#N/A</c:v>
                </c:pt>
                <c:pt idx="3">
                  <c:v>#N/A</c:v>
                </c:pt>
                <c:pt idx="4">
                  <c:v>#N/A</c:v>
                </c:pt>
                <c:pt idx="5">
                  <c:v>#N/A</c:v>
                </c:pt>
                <c:pt idx="6">
                  <c:v>#N/A</c:v>
                </c:pt>
                <c:pt idx="7">
                  <c:v>#N/A</c:v>
                </c:pt>
                <c:pt idx="8">
                  <c:v>#N/A</c:v>
                </c:pt>
                <c:pt idx="9">
                  <c:v>#N/A</c:v>
                </c:pt>
                <c:pt idx="10">
                  <c:v>5.3000000000000007</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D-44C6-40E6-A1DE-B39299BC8378}"/>
            </c:ext>
          </c:extLst>
        </c:ser>
        <c:ser>
          <c:idx val="14"/>
          <c:order val="14"/>
          <c:tx>
            <c:strRef>
              <c:f>'tính toán'!$B$39</c:f>
              <c:strCache>
                <c:ptCount val="1"/>
                <c:pt idx="0">
                  <c:v>8</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'tính toán'!$E$39:$AH$39</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4.3000000000000007</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E-44C6-40E6-A1DE-B39299BC8378}"/>
            </c:ext>
          </c:extLst>
        </c:ser>
        <c:ser>
          <c:idx val="15"/>
          <c:order val="15"/>
          <c:tx>
            <c:strRef>
              <c:f>'tính toán'!$D$51</c:f>
              <c:strCache>
                <c:ptCount val="1"/>
                <c:pt idx="0">
                  <c:v>MỐC THỜI GIAN 3</c:v>
                </c:pt>
              </c:strCache>
            </c:strRef>
          </c:tx>
          <c:spPr>
            <a:ln cap="sq"/>
          </c:spPr>
          <c:marker>
            <c:symbol val="circle"/>
            <c:size val="9"/>
            <c:spPr>
              <a:solidFill>
                <a:schemeClr val="accent1"/>
              </a:solidFill>
              <a:ln>
                <a:solidFill>
                  <a:schemeClr val="accent1"/>
                </a:solidFill>
              </a:ln>
            </c:spPr>
          </c:marker>
          <c:dLbls>
            <c:spPr>
              <a:noFill/>
              <a:ln>
                <a:noFill/>
              </a:ln>
              <a:effectLst/>
            </c:spPr>
            <c:txPr>
              <a:bodyPr wrap="square" lIns="38100" tIns="19050" rIns="38100" bIns="19050" anchor="ctr">
                <a:spAutoFit/>
              </a:bodyPr>
              <a:lstStyle/>
              <a:p>
                <a:pPr>
                  <a:defRPr>
                    <a:latin typeface="Times New Roman" panose="02020603050405020304" pitchFamily="18" charset="0"/>
                    <a:cs typeface="Times New Roman" panose="02020603050405020304" pitchFamily="18" charset="0"/>
                  </a:defRPr>
                </a:pPr>
                <a:endParaRPr lang="en-US"/>
              </a:p>
            </c:tx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'tính toán'!$E$51:$AH$51</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4.3000000000000007</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F-44C6-40E6-A1DE-B39299BC8378}"/>
            </c:ext>
          </c:extLst>
        </c:ser>
        <c:ser>
          <c:idx val="16"/>
          <c:order val="16"/>
          <c:tx>
            <c:strRef>
              <c:f>'tính toán'!$B$40</c:f>
              <c:strCache>
                <c:ptCount val="1"/>
                <c:pt idx="0">
                  <c:v>9</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'tính toán'!$E$40:$AH$40</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3.3000000000000007</c:v>
                </c:pt>
                <c:pt idx="23">
                  <c:v>3.3000000000000007</c:v>
                </c:pt>
                <c:pt idx="24">
                  <c:v>3.3000000000000007</c:v>
                </c:pt>
                <c:pt idx="25">
                  <c:v>#N/A</c:v>
                </c:pt>
                <c:pt idx="26">
                  <c:v>#N/A</c:v>
                </c:pt>
                <c:pt idx="27">
                  <c:v>#N/A</c:v>
                </c:pt>
                <c:pt idx="28">
                  <c:v>#N/A</c:v>
                </c:pt>
                <c:pt idx="29">
                  <c:v>#N/A</c:v>
                </c:pt>
              </c:numCache>
            </c:numRef>
          </c:val>
          <c:smooth val="0"/>
          <c:extLst>
            <c:ext xmlns:c16="http://schemas.microsoft.com/office/drawing/2014/chart" uri="{C3380CC4-5D6E-409C-BE32-E72D297353CC}">
              <c16:uniqueId val="{00000010-44C6-40E6-A1DE-B39299BC8378}"/>
            </c:ext>
          </c:extLst>
        </c:ser>
        <c:ser>
          <c:idx val="17"/>
          <c:order val="17"/>
          <c:tx>
            <c:strRef>
              <c:f>'tính toán'!$D$52</c:f>
              <c:strCache>
                <c:ptCount val="1"/>
                <c:pt idx="0">
                  <c:v>MỐC THỜI GIAN 4</c:v>
                </c:pt>
              </c:strCache>
            </c:strRef>
          </c:tx>
          <c:marker>
            <c:symbol val="circle"/>
            <c:size val="9"/>
            <c:spPr>
              <a:solidFill>
                <a:schemeClr val="accent1"/>
              </a:solidFill>
              <a:ln>
                <a:solidFill>
                  <a:schemeClr val="accent1"/>
                </a:solidFill>
              </a:ln>
            </c:spPr>
          </c:marker>
          <c:dLbls>
            <c:spPr>
              <a:noFill/>
              <a:ln>
                <a:noFill/>
              </a:ln>
              <a:effectLst/>
            </c:spPr>
            <c:txPr>
              <a:bodyPr wrap="square" lIns="38100" tIns="19050" rIns="38100" bIns="19050" anchor="ctr">
                <a:spAutoFit/>
              </a:bodyPr>
              <a:lstStyle/>
              <a:p>
                <a:pPr>
                  <a:defRPr>
                    <a:latin typeface="Times New Roman" panose="02020603050405020304" pitchFamily="18" charset="0"/>
                    <a:cs typeface="Times New Roman" panose="02020603050405020304" pitchFamily="18" charset="0"/>
                  </a:defRPr>
                </a:pPr>
                <a:endParaRPr lang="en-US"/>
              </a:p>
            </c:tx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'tính toán'!$E$52:$AH$52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3.3000000000000007</c:v>
                </c:pt>
                <c:pt idx="25">
                  <c:v>#N/A</c:v>
                </c:pt>
                <c:pt idx="26">
                  <c:v>#N/A</c:v>
                </c:pt>
                <c:pt idx="27">
                  <c:v>#N/A</c:v>
                </c:pt>
                <c:pt idx="28">
                  <c:v>#N/A</c:v>
                </c:pt>
                <c:pt idx="29">
                  <c:v>#N/A</c:v>
                </c:pt>
              </c:numCache>
            </c:numRef>
          </c:val>
          <c:smooth val="0"/>
          <c:extLst>
            <c:ext xmlns:c16="http://schemas.microsoft.com/office/drawing/2014/chart" uri="{C3380CC4-5D6E-409C-BE32-E72D297353CC}">
              <c16:uniqueId val="{00000011-44C6-40E6-A1DE-B39299BC8378}"/>
            </c:ext>
          </c:extLst>
        </c:ser>
        <c:ser>
          <c:idx val="18"/>
          <c:order val="18"/>
          <c:tx>
            <c:v>Today</c:v>
          </c:tx>
          <c:marker>
            <c:symbol val="none"/>
          </c:marker>
          <c:errBars>
            <c:errDir val="y"/>
            <c:errBarType val="both"/>
            <c:errValType val="fixedVal"/>
            <c:noEndCap val="0"/>
            <c:val val="10"/>
            <c:spPr>
              <a:ln w="263525">
                <a:solidFill>
                  <a:schemeClr val="bg1">
                    <a:lumMod val="95000"/>
                  </a:schemeClr>
                </a:solidFill>
              </a:ln>
            </c:spPr>
          </c:errBars>
          <c:val>
            <c:numRef>
              <c:f>'tính toán'!$E$56:$AH$56</c:f>
              <c:numCache>
                <c:formatCode>General</c:formatCode>
                <c:ptCount val="30"/>
                <c:pt idx="0">
                  <c:v>5</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2-44C6-40E6-A1DE-B39299BC8378}"/>
            </c:ext>
          </c:extLst>
        </c:ser>
        <c:ser>
          <c:idx val="19"/>
          <c:order val="19"/>
          <c:tx>
            <c:strRef>
              <c:f>'tính toán'!$D$58</c:f>
              <c:strCache>
                <c:ptCount val="1"/>
                <c:pt idx="0">
                  <c:v>Jan 2025</c:v>
                </c:pt>
              </c:strCache>
            </c:strRef>
          </c:tx>
          <c:spPr>
            <a:ln w="228600" cap="sq">
              <a:solidFill>
                <a:schemeClr val="accent3"/>
              </a:solidFill>
            </a:ln>
          </c:spPr>
          <c:marker>
            <c:symbol val="none"/>
          </c:marker>
          <c:val>
            <c:numRef>
              <c:f>'tính toán'!$E$58:$AH$58</c:f>
              <c:numCache>
                <c:formatCode>General</c:formatCode>
                <c:ptCount val="30"/>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pt idx="14">
                  <c:v>0.5</c:v>
                </c:pt>
                <c:pt idx="15">
                  <c:v>0.5</c:v>
                </c:pt>
                <c:pt idx="16">
                  <c:v>0.5</c:v>
                </c:pt>
                <c:pt idx="17">
                  <c:v>0.5</c:v>
                </c:pt>
                <c:pt idx="18">
                  <c:v>0.5</c:v>
                </c:pt>
                <c:pt idx="19">
                  <c:v>0.5</c:v>
                </c:pt>
                <c:pt idx="20">
                  <c:v>0.5</c:v>
                </c:pt>
                <c:pt idx="21">
                  <c:v>0.5</c:v>
                </c:pt>
                <c:pt idx="22">
                  <c:v>0.5</c:v>
                </c:pt>
                <c:pt idx="23">
                  <c:v>0.5</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3-44C6-40E6-A1DE-B39299BC8378}"/>
            </c:ext>
          </c:extLst>
        </c:ser>
        <c:ser>
          <c:idx val="20"/>
          <c:order val="20"/>
          <c:tx>
            <c:strRef>
              <c:f>'tính toán'!$D$61</c:f>
              <c:strCache>
                <c:ptCount val="1"/>
                <c:pt idx="0">
                  <c:v>Feb 2025</c:v>
                </c:pt>
              </c:strCache>
            </c:strRef>
          </c:tx>
          <c:spPr>
            <a:ln w="228600" cap="sq">
              <a:solidFill>
                <a:schemeClr val="accent2"/>
              </a:solidFill>
            </a:ln>
          </c:spPr>
          <c:marker>
            <c:symbol val="none"/>
          </c:marker>
          <c:val>
            <c:numRef>
              <c:f>'tính toán'!$E$61:$AH$61</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0.5</c:v>
                </c:pt>
                <c:pt idx="25">
                  <c:v>0.5</c:v>
                </c:pt>
                <c:pt idx="26">
                  <c:v>0.5</c:v>
                </c:pt>
                <c:pt idx="27">
                  <c:v>0.5</c:v>
                </c:pt>
                <c:pt idx="28">
                  <c:v>0.5</c:v>
                </c:pt>
                <c:pt idx="29">
                  <c:v>0.5</c:v>
                </c:pt>
              </c:numCache>
            </c:numRef>
          </c:val>
          <c:smooth val="0"/>
          <c:extLst>
            <c:ext xmlns:c16="http://schemas.microsoft.com/office/drawing/2014/chart" uri="{C3380CC4-5D6E-409C-BE32-E72D297353CC}">
              <c16:uniqueId val="{00000014-44C6-40E6-A1DE-B39299BC8378}"/>
            </c:ext>
          </c:extLst>
        </c:ser>
        <c:ser>
          <c:idx val="21"/>
          <c:order val="21"/>
          <c:tx>
            <c:strRef>
              <c:f>'tính toán'!$D$66</c:f>
              <c:strCache>
                <c:ptCount val="1"/>
                <c:pt idx="0">
                  <c:v>Feb 2025</c:v>
                </c:pt>
              </c:strCache>
            </c:strRef>
          </c:tx>
          <c:marker>
            <c:symbol val="none"/>
          </c:marker>
          <c:dLbls>
            <c:spPr>
              <a:noFill/>
              <a:ln>
                <a:noFill/>
              </a:ln>
              <a:effectLst/>
            </c:spPr>
            <c:txPr>
              <a:bodyPr/>
              <a:lstStyle/>
              <a:p>
                <a:pPr>
                  <a:defRPr sz="1200">
                    <a:solidFill>
                      <a:schemeClr val="bg1"/>
                    </a:solidFil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'tính toán'!$E$66:$AH$66</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0.5</c:v>
                </c:pt>
                <c:pt idx="26">
                  <c:v>#N/A</c:v>
                </c:pt>
                <c:pt idx="27">
                  <c:v>#N/A</c:v>
                </c:pt>
                <c:pt idx="28">
                  <c:v>#N/A</c:v>
                </c:pt>
                <c:pt idx="29">
                  <c:v>#N/A</c:v>
                </c:pt>
              </c:numCache>
            </c:numRef>
          </c:val>
          <c:smooth val="0"/>
          <c:extLst>
            <c:ext xmlns:c16="http://schemas.microsoft.com/office/drawing/2014/chart" uri="{C3380CC4-5D6E-409C-BE32-E72D297353CC}">
              <c16:uniqueId val="{00000015-44C6-40E6-A1DE-B39299BC8378}"/>
            </c:ext>
          </c:extLst>
        </c:ser>
        <c:ser>
          <c:idx val="22"/>
          <c:order val="22"/>
          <c:tx>
            <c:strRef>
              <c:f>'tính toán'!$D$65</c:f>
              <c:strCache>
                <c:ptCount val="1"/>
                <c:pt idx="0">
                  <c:v>Jan 2025</c:v>
                </c:pt>
              </c:strCache>
            </c:strRef>
          </c:tx>
          <c:spPr>
            <a:ln w="209550" cap="sq"/>
          </c:spPr>
          <c:marker>
            <c:symbol val="none"/>
          </c:marker>
          <c:dPt>
            <c:idx val="2"/>
            <c:bubble3D val="0"/>
            <c:spPr>
              <a:ln w="28575" cap="sq"/>
            </c:spPr>
            <c:extLst>
              <c:ext xmlns:c16="http://schemas.microsoft.com/office/drawing/2014/chart" uri="{C3380CC4-5D6E-409C-BE32-E72D297353CC}">
                <c16:uniqueId val="{00000017-44C6-40E6-A1DE-B39299BC8378}"/>
              </c:ext>
            </c:extLst>
          </c:dPt>
          <c:dLbls>
            <c:spPr>
              <a:noFill/>
              <a:ln>
                <a:noFill/>
              </a:ln>
              <a:effectLst/>
            </c:spPr>
            <c:txPr>
              <a:bodyPr/>
              <a:lstStyle/>
              <a:p>
                <a:pPr>
                  <a:defRPr sz="1200">
                    <a:solidFill>
                      <a:schemeClr val="bg1"/>
                    </a:solidFil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'tính toán'!$E$65:$AH$65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8-44C6-40E6-A1DE-B39299BC8378}"/>
            </c:ext>
          </c:extLst>
        </c:ser>
        <c:ser>
          <c:idx val="24"/>
          <c:order val="23"/>
          <c:tx>
            <c:v>Day Dot Line</c:v>
          </c:tx>
          <c:spPr>
            <a:ln w="15875">
              <a:solidFill>
                <a:schemeClr val="tx2"/>
              </a:solidFill>
            </a:ln>
          </c:spPr>
          <c:marker>
            <c:symbol val="circle"/>
            <c:size val="5"/>
            <c:spPr>
              <a:solidFill>
                <a:schemeClr val="tx2"/>
              </a:solidFill>
              <a:ln>
                <a:noFill/>
              </a:ln>
            </c:spPr>
          </c:marker>
          <c:dLbls>
            <c:dLbl>
              <c:idx val="0"/>
              <c:layout/>
              <c:tx>
                <c:strRef>
                  <c:f>'tính toán'!$E$72</c:f>
                  <c:strCache>
                    <c:ptCount val="1"/>
                    <c:pt idx="0">
                      <c:v>08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{C0AEE013-2E63-4EEF-BA68-23F8E2776A14}</c15:txfldGUID>
                      <c15:f>'tính toán'!$E$72</c15:f>
                      <c15:dlblFieldTableCache>
                        <c:ptCount val="1"/>
                        <c:pt idx="0">
                          <c:v>08</c:v>
                        </c:pt>
                      </c15:dlblFieldTableCache>
                    </c15:dlblFTEntry>
                  </c15:dlblFieldTable>
                  <c15:showDataLabelsRange val="0"/>
                </c:ext>
                <c:ext xmlns:c16="http://schemas.microsoft.com/office/drawing/2014/chart" uri="{C3380CC4-5D6E-409C-BE32-E72D297353CC}">
                  <c16:uniqueId val="{00000019-44C6-40E6-A1DE-B39299BC8378}"/>
                </c:ext>
              </c:extLst>
            </c:dLbl>
            <c:dLbl>
              <c:idx val="1"/>
              <c:layout/>
              <c:tx>
                <c:strRef>
                  <c:f>'tính toán'!$F$72</c:f>
                  <c:strCache>
                    <c:ptCount val="1"/>
                    <c:pt idx="0">
                      <c:v>09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{3E6F9752-D019-43E6-AD6B-CA923168DAAF}</c15:txfldGUID>
                      <c15:f>'tính toán'!$F$72</c15:f>
                      <c15:dlblFieldTableCache>
                        <c:ptCount val="1"/>
                        <c:pt idx="0">
                          <c:v>09</c:v>
                        </c:pt>
                      </c15:dlblFieldTableCache>
                    </c15:dlblFTEntry>
                  </c15:dlblFieldTable>
                  <c15:showDataLabelsRange val="0"/>
                </c:ext>
                <c:ext xmlns:c16="http://schemas.microsoft.com/office/drawing/2014/chart" uri="{C3380CC4-5D6E-409C-BE32-E72D297353CC}">
                  <c16:uniqueId val="{0000001A-44C6-40E6-A1DE-B39299BC8378}"/>
                </c:ext>
              </c:extLst>
            </c:dLbl>
            <c:dLbl>
              <c:idx val="2"/>
              <c:layout/>
              <c:tx>
                <c:strRef>
                  <c:f>'tính toán'!$G$72</c:f>
                  <c:strCache>
                    <c:ptCount val="1"/>
                    <c:pt idx="0">
                      <c:v>10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{88916132-4E5B-4201-9D8B-712B6947A254}</c15:txfldGUID>
                      <c15:f>'tính toán'!$G$72</c15:f>
                      <c15:dlblFieldTableCache>
                        <c:ptCount val="1"/>
                        <c:pt idx="0">
                          <c:v>10</c:v>
                        </c:pt>
                      </c15:dlblFieldTableCache>
                    </c15:dlblFTEntry>
                  </c15:dlblFieldTable>
                  <c15:showDataLabelsRange val="0"/>
                </c:ext>
                <c:ext xmlns:c16="http://schemas.microsoft.com/office/drawing/2014/chart" uri="{C3380CC4-5D6E-409C-BE32-E72D297353CC}">
                  <c16:uniqueId val="{0000001B-44C6-40E6-A1DE-B39299BC8378}"/>
                </c:ext>
              </c:extLst>
            </c:dLbl>
            <c:dLbl>
              <c:idx val="3"/>
              <c:layout/>
              <c:tx>
                <c:strRef>
                  <c:f>'tính toán'!$H$72</c:f>
                  <c:strCache>
                    <c:ptCount val="1"/>
                    <c:pt idx="0">
                      <c:v>11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{289E778C-4F9C-4525-9D49-AD6847428BCB}</c15:txfldGUID>
                      <c15:f>'tính toán'!$H$72</c15:f>
                      <c15:dlblFieldTableCache>
                        <c:ptCount val="1"/>
                        <c:pt idx="0">
                          <c:v>11</c:v>
                        </c:pt>
                      </c15:dlblFieldTableCache>
                    </c15:dlblFTEntry>
                  </c15:dlblFieldTable>
                  <c15:showDataLabelsRange val="0"/>
                </c:ext>
                <c:ext xmlns:c16="http://schemas.microsoft.com/office/drawing/2014/chart" uri="{C3380CC4-5D6E-409C-BE32-E72D297353CC}">
                  <c16:uniqueId val="{0000001C-44C6-40E6-A1DE-B39299BC8378}"/>
                </c:ext>
              </c:extLst>
            </c:dLbl>
            <c:dLbl>
              <c:idx val="4"/>
              <c:layout/>
              <c:tx>
                <c:strRef>
                  <c:f>'tính toán'!$I$72</c:f>
                  <c:strCache>
                    <c:ptCount val="1"/>
                    <c:pt idx="0">
                      <c:v>12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{FD1510FE-C5A2-49FA-A0B1-6A28CB2F5A7B}</c15:txfldGUID>
                      <c15:f>'tính toán'!$I$72</c15:f>
                      <c15:dlblFieldTableCache>
                        <c:ptCount val="1"/>
                        <c:pt idx="0">
                          <c:v>12</c:v>
                        </c:pt>
                      </c15:dlblFieldTableCache>
                    </c15:dlblFTEntry>
                  </c15:dlblFieldTable>
                  <c15:showDataLabelsRange val="0"/>
                </c:ext>
                <c:ext xmlns:c16="http://schemas.microsoft.com/office/drawing/2014/chart" uri="{C3380CC4-5D6E-409C-BE32-E72D297353CC}">
                  <c16:uniqueId val="{0000001D-44C6-40E6-A1DE-B39299BC8378}"/>
                </c:ext>
              </c:extLst>
            </c:dLbl>
            <c:dLbl>
              <c:idx val="5"/>
              <c:layout/>
              <c:tx>
                <c:strRef>
                  <c:f>'tính toán'!$J$72</c:f>
                  <c:strCache>
                    <c:ptCount val="1"/>
                    <c:pt idx="0">
                      <c:v>13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{352946A7-21E5-4E32-9FA7-E7AD425B5913}</c15:txfldGUID>
                      <c15:f>'tính toán'!$J$72</c15:f>
                      <c15:dlblFieldTableCache>
                        <c:ptCount val="1"/>
                        <c:pt idx="0">
                          <c:v>13</c:v>
                        </c:pt>
                      </c15:dlblFieldTableCache>
                    </c15:dlblFTEntry>
                  </c15:dlblFieldTable>
                  <c15:showDataLabelsRange val="0"/>
                </c:ext>
                <c:ext xmlns:c16="http://schemas.microsoft.com/office/drawing/2014/chart" uri="{C3380CC4-5D6E-409C-BE32-E72D297353CC}">
                  <c16:uniqueId val="{0000001E-44C6-40E6-A1DE-B39299BC8378}"/>
                </c:ext>
              </c:extLst>
            </c:dLbl>
            <c:dLbl>
              <c:idx val="6"/>
              <c:layout/>
              <c:tx>
                <c:strRef>
                  <c:f>'tính toán'!$K$72</c:f>
                  <c:strCache>
                    <c:ptCount val="1"/>
                    <c:pt idx="0">
                      <c:v>14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{1475BAFE-C9A2-4D53-9711-A8234CDA5404}</c15:txfldGUID>
                      <c15:f>'tính toán'!$K$72</c15:f>
                      <c15:dlblFieldTableCache>
                        <c:ptCount val="1"/>
                        <c:pt idx="0">
                          <c:v>14</c:v>
                        </c:pt>
                      </c15:dlblFieldTableCache>
                    </c15:dlblFTEntry>
                  </c15:dlblFieldTable>
                  <c15:showDataLabelsRange val="0"/>
                </c:ext>
                <c:ext xmlns:c16="http://schemas.microsoft.com/office/drawing/2014/chart" uri="{C3380CC4-5D6E-409C-BE32-E72D297353CC}">
                  <c16:uniqueId val="{0000001F-44C6-40E6-A1DE-B39299BC8378}"/>
                </c:ext>
              </c:extLst>
            </c:dLbl>
            <c:dLbl>
              <c:idx val="7"/>
              <c:layout/>
              <c:tx>
                <c:strRef>
                  <c:f>'tính toán'!$L$72</c:f>
                  <c:strCache>
                    <c:ptCount val="1"/>
                    <c:pt idx="0">
                      <c:v>15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{3F8A5873-4848-4239-BBE3-75FA2495DD1D}</c15:txfldGUID>
                      <c15:f>'tính toán'!$L$72</c15:f>
                      <c15:dlblFieldTableCache>
                        <c:ptCount val="1"/>
                        <c:pt idx="0">
                          <c:v>15</c:v>
                        </c:pt>
                      </c15:dlblFieldTableCache>
                    </c15:dlblFTEntry>
                  </c15:dlblFieldTable>
                  <c15:showDataLabelsRange val="0"/>
                </c:ext>
                <c:ext xmlns:c16="http://schemas.microsoft.com/office/drawing/2014/chart" uri="{C3380CC4-5D6E-409C-BE32-E72D297353CC}">
                  <c16:uniqueId val="{00000020-44C6-40E6-A1DE-B39299BC8378}"/>
                </c:ext>
              </c:extLst>
            </c:dLbl>
            <c:dLbl>
              <c:idx val="8"/>
              <c:layout/>
              <c:tx>
                <c:strRef>
                  <c:f>'tính toán'!$M$72</c:f>
                  <c:strCache>
                    <c:ptCount val="1"/>
                    <c:pt idx="0">
                      <c:v>16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{5ADCEA64-1C91-4AEF-ABD9-F7CB0F32270F}</c15:txfldGUID>
                      <c15:f>'tính toán'!$M$72</c15:f>
                      <c15:dlblFieldTableCache>
                        <c:ptCount val="1"/>
                        <c:pt idx="0">
                          <c:v>16</c:v>
                        </c:pt>
                      </c15:dlblFieldTableCache>
                    </c15:dlblFTEntry>
                  </c15:dlblFieldTable>
                  <c15:showDataLabelsRange val="0"/>
                </c:ext>
                <c:ext xmlns:c16="http://schemas.microsoft.com/office/drawing/2014/chart" uri="{C3380CC4-5D6E-409C-BE32-E72D297353CC}">
                  <c16:uniqueId val="{00000021-44C6-40E6-A1DE-B39299BC8378}"/>
                </c:ext>
              </c:extLst>
            </c:dLbl>
            <c:dLbl>
              <c:idx val="9"/>
              <c:layout/>
              <c:tx>
                <c:strRef>
                  <c:f>'tính toán'!$N$72</c:f>
                  <c:strCache>
                    <c:ptCount val="1"/>
                    <c:pt idx="0">
                      <c:v>17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{A58530EC-2667-48E7-88B1-322A195A6AF5}</c15:txfldGUID>
                      <c15:f>'tính toán'!$N$72</c15:f>
                      <c15:dlblFieldTableCache>
                        <c:ptCount val="1"/>
                        <c:pt idx="0">
                          <c:v>17</c:v>
                        </c:pt>
                      </c15:dlblFieldTableCache>
                    </c15:dlblFTEntry>
                  </c15:dlblFieldTable>
                  <c15:showDataLabelsRange val="0"/>
                </c:ext>
                <c:ext xmlns:c16="http://schemas.microsoft.com/office/drawing/2014/chart" uri="{C3380CC4-5D6E-409C-BE32-E72D297353CC}">
                  <c16:uniqueId val="{00000022-44C6-40E6-A1DE-B39299BC8378}"/>
                </c:ext>
              </c:extLst>
            </c:dLbl>
            <c:dLbl>
              <c:idx val="10"/>
              <c:layout/>
              <c:tx>
                <c:strRef>
                  <c:f>'tính toán'!$O$72</c:f>
                  <c:strCache>
                    <c:ptCount val="1"/>
                    <c:pt idx="0">
                      <c:v>18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{EF1C7B5D-C13C-4A49-8AFC-39B61C7F25B3}</c15:txfldGUID>
                      <c15:f>'tính toán'!$O$72</c15:f>
                      <c15:dlblFieldTableCache>
                        <c:ptCount val="1"/>
                        <c:pt idx="0">
                          <c:v>18</c:v>
                        </c:pt>
                      </c15:dlblFieldTableCache>
                    </c15:dlblFTEntry>
                  </c15:dlblFieldTable>
                  <c15:showDataLabelsRange val="0"/>
                </c:ext>
                <c:ext xmlns:c16="http://schemas.microsoft.com/office/drawing/2014/chart" uri="{C3380CC4-5D6E-409C-BE32-E72D297353CC}">
                  <c16:uniqueId val="{00000023-44C6-40E6-A1DE-B39299BC8378}"/>
                </c:ext>
              </c:extLst>
            </c:dLbl>
            <c:dLbl>
              <c:idx val="11"/>
              <c:layout/>
              <c:tx>
                <c:strRef>
                  <c:f>'tính toán'!$P$72</c:f>
                  <c:strCache>
                    <c:ptCount val="1"/>
                    <c:pt idx="0">
                      <c:v>19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{E4C9F6BF-3D46-4AC2-8E92-6BF46979280C}</c15:txfldGUID>
                      <c15:f>'tính toán'!$P$72</c15:f>
                      <c15:dlblFieldTableCache>
                        <c:ptCount val="1"/>
                        <c:pt idx="0">
                          <c:v>19</c:v>
                        </c:pt>
                      </c15:dlblFieldTableCache>
                    </c15:dlblFTEntry>
                  </c15:dlblFieldTable>
                  <c15:showDataLabelsRange val="0"/>
                </c:ext>
                <c:ext xmlns:c16="http://schemas.microsoft.com/office/drawing/2014/chart" uri="{C3380CC4-5D6E-409C-BE32-E72D297353CC}">
                  <c16:uniqueId val="{00000024-44C6-40E6-A1DE-B39299BC8378}"/>
                </c:ext>
              </c:extLst>
            </c:dLbl>
            <c:dLbl>
              <c:idx val="12"/>
              <c:layout/>
              <c:tx>
                <c:strRef>
                  <c:f>'tính toán'!$Q$72</c:f>
                  <c:strCache>
                    <c:ptCount val="1"/>
                    <c:pt idx="0">
                      <c:v>20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{353F0BBA-B08A-408F-AB96-E791417DD3DC}</c15:txfldGUID>
                      <c15:f>'tính toán'!$Q$72</c15:f>
                      <c15:dlblFieldTableCache>
                        <c:ptCount val="1"/>
                        <c:pt idx="0">
                          <c:v>20</c:v>
                        </c:pt>
                      </c15:dlblFieldTableCache>
                    </c15:dlblFTEntry>
                  </c15:dlblFieldTable>
                  <c15:showDataLabelsRange val="0"/>
                </c:ext>
                <c:ext xmlns:c16="http://schemas.microsoft.com/office/drawing/2014/chart" uri="{C3380CC4-5D6E-409C-BE32-E72D297353CC}">
                  <c16:uniqueId val="{00000025-44C6-40E6-A1DE-B39299BC8378}"/>
                </c:ext>
              </c:extLst>
            </c:dLbl>
            <c:dLbl>
              <c:idx val="13"/>
              <c:layout/>
              <c:tx>
                <c:strRef>
                  <c:f>'tính toán'!$R$72</c:f>
                  <c:strCache>
                    <c:ptCount val="1"/>
                    <c:pt idx="0">
                      <c:v>21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{1FD08BA0-010F-45B5-8EAD-2AEFCD7C283C}</c15:txfldGUID>
                      <c15:f>'tính toán'!$R$72</c15:f>
                      <c15:dlblFieldTableCache>
                        <c:ptCount val="1"/>
                        <c:pt idx="0">
                          <c:v>21</c:v>
                        </c:pt>
                      </c15:dlblFieldTableCache>
                    </c15:dlblFTEntry>
                  </c15:dlblFieldTable>
                  <c15:showDataLabelsRange val="0"/>
                </c:ext>
                <c:ext xmlns:c16="http://schemas.microsoft.com/office/drawing/2014/chart" uri="{C3380CC4-5D6E-409C-BE32-E72D297353CC}">
                  <c16:uniqueId val="{00000026-44C6-40E6-A1DE-B39299BC8378}"/>
                </c:ext>
              </c:extLst>
            </c:dLbl>
            <c:dLbl>
              <c:idx val="14"/>
              <c:layout/>
              <c:tx>
                <c:strRef>
                  <c:f>'tính toán'!$S$72</c:f>
                  <c:strCache>
                    <c:ptCount val="1"/>
                    <c:pt idx="0">
                      <c:v>22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{B7FCC2C7-77BC-484F-9F96-96DE1DA2291E}</c15:txfldGUID>
                      <c15:f>'tính toán'!$S$72</c15:f>
                      <c15:dlblFieldTableCache>
                        <c:ptCount val="1"/>
                        <c:pt idx="0">
                          <c:v>22</c:v>
                        </c:pt>
                      </c15:dlblFieldTableCache>
                    </c15:dlblFTEntry>
                  </c15:dlblFieldTable>
                  <c15:showDataLabelsRange val="0"/>
                </c:ext>
                <c:ext xmlns:c16="http://schemas.microsoft.com/office/drawing/2014/chart" uri="{C3380CC4-5D6E-409C-BE32-E72D297353CC}">
                  <c16:uniqueId val="{00000027-44C6-40E6-A1DE-B39299BC8378}"/>
                </c:ext>
              </c:extLst>
            </c:dLbl>
            <c:dLbl>
              <c:idx val="15"/>
              <c:layout/>
              <c:tx>
                <c:strRef>
                  <c:f>'tính toán'!$T$72</c:f>
                  <c:strCache>
                    <c:ptCount val="1"/>
                    <c:pt idx="0">
                      <c:v>23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{90150503-0213-475D-BD33-54C901A4F424}</c15:txfldGUID>
                      <c15:f>'tính toán'!$T$72</c15:f>
                      <c15:dlblFieldTableCache>
                        <c:ptCount val="1"/>
                        <c:pt idx="0">
                          <c:v>23</c:v>
                        </c:pt>
                      </c15:dlblFieldTableCache>
                    </c15:dlblFTEntry>
                  </c15:dlblFieldTable>
                  <c15:showDataLabelsRange val="0"/>
                </c:ext>
                <c:ext xmlns:c16="http://schemas.microsoft.com/office/drawing/2014/chart" uri="{C3380CC4-5D6E-409C-BE32-E72D297353CC}">
                  <c16:uniqueId val="{00000028-44C6-40E6-A1DE-B39299BC8378}"/>
                </c:ext>
              </c:extLst>
            </c:dLbl>
            <c:dLbl>
              <c:idx val="16"/>
              <c:layout/>
              <c:tx>
                <c:strRef>
                  <c:f>'tính toán'!$U$72</c:f>
                  <c:strCache>
                    <c:ptCount val="1"/>
                    <c:pt idx="0">
                      <c:v>24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{6BE92028-283F-422D-96A8-3A1695B64421}</c15:txfldGUID>
                      <c15:f>'tính toán'!$U$72</c15:f>
                      <c15:dlblFieldTableCache>
                        <c:ptCount val="1"/>
                        <c:pt idx="0">
                          <c:v>24</c:v>
                        </c:pt>
                      </c15:dlblFieldTableCache>
                    </c15:dlblFTEntry>
                  </c15:dlblFieldTable>
                  <c15:showDataLabelsRange val="0"/>
                </c:ext>
                <c:ext xmlns:c16="http://schemas.microsoft.com/office/drawing/2014/chart" uri="{C3380CC4-5D6E-409C-BE32-E72D297353CC}">
                  <c16:uniqueId val="{00000029-44C6-40E6-A1DE-B39299BC8378}"/>
                </c:ext>
              </c:extLst>
            </c:dLbl>
            <c:dLbl>
              <c:idx val="17"/>
              <c:layout/>
              <c:tx>
                <c:strRef>
                  <c:f>'tính toán'!$V$72</c:f>
                  <c:strCache>
                    <c:ptCount val="1"/>
                    <c:pt idx="0">
                      <c:v>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{20A949BF-38C9-4F1A-A88D-21F1DFE93B0F}</c15:txfldGUID>
                      <c15:f>'tính toán'!$V$72</c15:f>
                      <c15:dlblFieldTableCache>
                        <c:ptCount val="1"/>
                        <c:pt idx="0">
                          <c:v>25</c:v>
                        </c:pt>
                      </c15:dlblFieldTableCache>
                    </c15:dlblFTEntry>
                  </c15:dlblFieldTable>
                  <c15:showDataLabelsRange val="0"/>
                </c:ext>
                <c:ext xmlns:c16="http://schemas.microsoft.com/office/drawing/2014/chart" uri="{C3380CC4-5D6E-409C-BE32-E72D297353CC}">
                  <c16:uniqueId val="{0000002A-44C6-40E6-A1DE-B39299BC8378}"/>
                </c:ext>
              </c:extLst>
            </c:dLbl>
            <c:dLbl>
              <c:idx val="18"/>
              <c:layout/>
              <c:tx>
                <c:strRef>
                  <c:f>'tính toán'!$W$72</c:f>
                  <c:strCache>
                    <c:ptCount val="1"/>
                    <c:pt idx="0">
                      <c:v>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{46D8540E-5E7B-49C0-AD42-2B6DB5BD298C}</c15:txfldGUID>
                      <c15:f>'tính toán'!$W$72</c15:f>
                      <c15:dlblFieldTableCache>
                        <c:ptCount val="1"/>
                        <c:pt idx="0">
                          <c:v>26</c:v>
                        </c:pt>
                      </c15:dlblFieldTableCache>
                    </c15:dlblFTEntry>
                  </c15:dlblFieldTable>
                  <c15:showDataLabelsRange val="0"/>
                </c:ext>
                <c:ext xmlns:c16="http://schemas.microsoft.com/office/drawing/2014/chart" uri="{C3380CC4-5D6E-409C-BE32-E72D297353CC}">
                  <c16:uniqueId val="{0000002B-44C6-40E6-A1DE-B39299BC8378}"/>
                </c:ext>
              </c:extLst>
            </c:dLbl>
            <c:dLbl>
              <c:idx val="19"/>
              <c:layout/>
              <c:tx>
                <c:strRef>
                  <c:f>'tính toán'!$X$72</c:f>
                  <c:strCache>
                    <c:ptCount val="1"/>
                    <c:pt idx="0">
                      <c:v>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{62B1B658-4BD4-4962-8552-426C66C722E0}</c15:txfldGUID>
                      <c15:f>'tính toán'!$X$72</c15:f>
                      <c15:dlblFieldTableCache>
                        <c:ptCount val="1"/>
                        <c:pt idx="0">
                          <c:v>27</c:v>
                        </c:pt>
                      </c15:dlblFieldTableCache>
                    </c15:dlblFTEntry>
                  </c15:dlblFieldTable>
                  <c15:showDataLabelsRange val="0"/>
                </c:ext>
                <c:ext xmlns:c16="http://schemas.microsoft.com/office/drawing/2014/chart" uri="{C3380CC4-5D6E-409C-BE32-E72D297353CC}">
                  <c16:uniqueId val="{0000002C-44C6-40E6-A1DE-B39299BC8378}"/>
                </c:ext>
              </c:extLst>
            </c:dLbl>
            <c:dLbl>
              <c:idx val="20"/>
              <c:layout/>
              <c:tx>
                <c:strRef>
                  <c:f>'tính toán'!$Y$72</c:f>
                  <c:strCache>
                    <c:ptCount val="1"/>
                    <c:pt idx="0">
                      <c:v>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{5321E490-6C43-47D1-BB52-52EF12744D55}</c15:txfldGUID>
                      <c15:f>'tính toán'!$Y$72</c15:f>
                      <c15:dlblFieldTableCache>
                        <c:ptCount val="1"/>
                        <c:pt idx="0">
                          <c:v>28</c:v>
                        </c:pt>
                      </c15:dlblFieldTableCache>
                    </c15:dlblFTEntry>
                  </c15:dlblFieldTable>
                  <c15:showDataLabelsRange val="0"/>
                </c:ext>
                <c:ext xmlns:c16="http://schemas.microsoft.com/office/drawing/2014/chart" uri="{C3380CC4-5D6E-409C-BE32-E72D297353CC}">
                  <c16:uniqueId val="{0000002D-44C6-40E6-A1DE-B39299BC8378}"/>
                </c:ext>
              </c:extLst>
            </c:dLbl>
            <c:dLbl>
              <c:idx val="21"/>
              <c:layout/>
              <c:tx>
                <c:strRef>
                  <c:f>'tính toán'!$Z$72</c:f>
                  <c:strCache>
                    <c:ptCount val="1"/>
                    <c:pt idx="0">
                      <c:v>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{2749D7BF-8BCF-4974-A604-DC39C3092AAD}</c15:txfldGUID>
                      <c15:f>'tính toán'!$Z$72</c15:f>
                      <c15:dlblFieldTableCache>
                        <c:ptCount val="1"/>
                        <c:pt idx="0">
                          <c:v>29</c:v>
                        </c:pt>
                      </c15:dlblFieldTableCache>
                    </c15:dlblFTEntry>
                  </c15:dlblFieldTable>
                  <c15:showDataLabelsRange val="0"/>
                </c:ext>
                <c:ext xmlns:c16="http://schemas.microsoft.com/office/drawing/2014/chart" uri="{C3380CC4-5D6E-409C-BE32-E72D297353CC}">
                  <c16:uniqueId val="{0000002E-44C6-40E6-A1DE-B39299BC8378}"/>
                </c:ext>
              </c:extLst>
            </c:dLbl>
            <c:dLbl>
              <c:idx val="22"/>
              <c:layout/>
              <c:tx>
                <c:strRef>
                  <c:f>'tính toán'!$AA$72</c:f>
                  <c:strCache>
                    <c:ptCount val="1"/>
                    <c:pt idx="0">
                      <c:v>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{5B176B50-7722-488F-A422-BF381036B223}</c15:txfldGUID>
                      <c15:f>'tính toán'!$AA$72</c15:f>
                      <c15:dlblFieldTableCache>
                        <c:ptCount val="1"/>
                        <c:pt idx="0">
                          <c:v>30</c:v>
                        </c:pt>
                      </c15:dlblFieldTableCache>
                    </c15:dlblFTEntry>
                  </c15:dlblFieldTable>
                  <c15:showDataLabelsRange val="0"/>
                </c:ext>
                <c:ext xmlns:c16="http://schemas.microsoft.com/office/drawing/2014/chart" uri="{C3380CC4-5D6E-409C-BE32-E72D297353CC}">
                  <c16:uniqueId val="{0000002F-44C6-40E6-A1DE-B39299BC8378}"/>
                </c:ext>
              </c:extLst>
            </c:dLbl>
            <c:dLbl>
              <c:idx val="23"/>
              <c:layout/>
              <c:tx>
                <c:strRef>
                  <c:f>'tính toán'!$AB$72</c:f>
                  <c:strCache>
                    <c:ptCount val="1"/>
                    <c:pt idx="0">
                      <c:v>31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{1C07C780-F411-43D1-B695-C9EC45DDF7B9}</c15:txfldGUID>
                      <c15:f>'tính toán'!$AB$72</c15:f>
                      <c15:dlblFieldTableCache>
                        <c:ptCount val="1"/>
                        <c:pt idx="0">
                          <c:v>31</c:v>
                        </c:pt>
                      </c15:dlblFieldTableCache>
                    </c15:dlblFTEntry>
                  </c15:dlblFieldTable>
                  <c15:showDataLabelsRange val="0"/>
                </c:ext>
                <c:ext xmlns:c16="http://schemas.microsoft.com/office/drawing/2014/chart" uri="{C3380CC4-5D6E-409C-BE32-E72D297353CC}">
                  <c16:uniqueId val="{00000030-44C6-40E6-A1DE-B39299BC8378}"/>
                </c:ext>
              </c:extLst>
            </c:dLbl>
            <c:dLbl>
              <c:idx val="24"/>
              <c:layout/>
              <c:tx>
                <c:strRef>
                  <c:f>'tính toán'!$AC$72</c:f>
                  <c:strCache>
                    <c:ptCount val="1"/>
                    <c:pt idx="0">
                      <c:v>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{C17D93E2-32BA-49E0-A3E8-236CE18BD059}</c15:txfldGUID>
                      <c15:f>'tính toán'!$AC$72</c15:f>
                      <c15:dlblFieldTableCache>
                        <c:ptCount val="1"/>
                        <c:pt idx="0">
                          <c:v>01</c:v>
                        </c:pt>
                      </c15:dlblFieldTableCache>
                    </c15:dlblFTEntry>
                  </c15:dlblFieldTable>
                  <c15:showDataLabelsRange val="0"/>
                </c:ext>
                <c:ext xmlns:c16="http://schemas.microsoft.com/office/drawing/2014/chart" uri="{C3380CC4-5D6E-409C-BE32-E72D297353CC}">
                  <c16:uniqueId val="{00000031-44C6-40E6-A1DE-B39299BC8378}"/>
                </c:ext>
              </c:extLst>
            </c:dLbl>
            <c:dLbl>
              <c:idx val="25"/>
              <c:layout/>
              <c:tx>
                <c:strRef>
                  <c:f>'tính toán'!$AD$72</c:f>
                  <c:strCache>
                    <c:ptCount val="1"/>
                    <c:pt idx="0">
                      <c:v>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{67217D82-7BD9-43AF-BE67-64098F678928}</c15:txfldGUID>
                      <c15:f>'tính toán'!$AD$72</c15:f>
                      <c15:dlblFieldTableCache>
                        <c:ptCount val="1"/>
                        <c:pt idx="0">
                          <c:v>02</c:v>
                        </c:pt>
                      </c15:dlblFieldTableCache>
                    </c15:dlblFTEntry>
                  </c15:dlblFieldTable>
                  <c15:showDataLabelsRange val="0"/>
                </c:ext>
                <c:ext xmlns:c16="http://schemas.microsoft.com/office/drawing/2014/chart" uri="{C3380CC4-5D6E-409C-BE32-E72D297353CC}">
                  <c16:uniqueId val="{00000032-44C6-40E6-A1DE-B39299BC8378}"/>
                </c:ext>
              </c:extLst>
            </c:dLbl>
            <c:dLbl>
              <c:idx val="26"/>
              <c:layout/>
              <c:tx>
                <c:strRef>
                  <c:f>'tính toán'!$AE$72</c:f>
                  <c:strCache>
                    <c:ptCount val="1"/>
                    <c:pt idx="0">
                      <c:v>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{4A994869-46FA-406C-94CC-9B012D42F273}</c15:txfldGUID>
                      <c15:f>'tính toán'!$AE$72</c15:f>
                      <c15:dlblFieldTableCache>
                        <c:ptCount val="1"/>
                        <c:pt idx="0">
                          <c:v>03</c:v>
                        </c:pt>
                      </c15:dlblFieldTableCache>
                    </c15:dlblFTEntry>
                  </c15:dlblFieldTable>
                  <c15:showDataLabelsRange val="0"/>
                </c:ext>
                <c:ext xmlns:c16="http://schemas.microsoft.com/office/drawing/2014/chart" uri="{C3380CC4-5D6E-409C-BE32-E72D297353CC}">
                  <c16:uniqueId val="{00000033-44C6-40E6-A1DE-B39299BC8378}"/>
                </c:ext>
              </c:extLst>
            </c:dLbl>
            <c:dLbl>
              <c:idx val="27"/>
              <c:layout/>
              <c:tx>
                <c:strRef>
                  <c:f>'tính toán'!$AF$72</c:f>
                  <c:strCache>
                    <c:ptCount val="1"/>
                    <c:pt idx="0">
                      <c:v>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{CEC263C7-A84B-4410-82EC-BF98A2ECE643}</c15:txfldGUID>
                      <c15:f>'tính toán'!$AF$72</c15:f>
                      <c15:dlblFieldTableCache>
                        <c:ptCount val="1"/>
                        <c:pt idx="0">
                          <c:v>04</c:v>
                        </c:pt>
                      </c15:dlblFieldTableCache>
                    </c15:dlblFTEntry>
                  </c15:dlblFieldTable>
                  <c15:showDataLabelsRange val="0"/>
                </c:ext>
                <c:ext xmlns:c16="http://schemas.microsoft.com/office/drawing/2014/chart" uri="{C3380CC4-5D6E-409C-BE32-E72D297353CC}">
                  <c16:uniqueId val="{00000034-44C6-40E6-A1DE-B39299BC8378}"/>
                </c:ext>
              </c:extLst>
            </c:dLbl>
            <c:dLbl>
              <c:idx val="28"/>
              <c:layout/>
              <c:tx>
                <c:strRef>
                  <c:f>'tính toán'!$AG$72</c:f>
                  <c:strCache>
                    <c:ptCount val="1"/>
                    <c:pt idx="0">
                      <c:v>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{68DF32DF-5579-4BE8-AFAE-D05C174212B2}</c15:txfldGUID>
                      <c15:f>'tính toán'!$AG$72</c15:f>
                      <c15:dlblFieldTableCache>
                        <c:ptCount val="1"/>
                        <c:pt idx="0">
                          <c:v>05</c:v>
                        </c:pt>
                      </c15:dlblFieldTableCache>
                    </c15:dlblFTEntry>
                  </c15:dlblFieldTable>
                  <c15:showDataLabelsRange val="0"/>
                </c:ext>
                <c:ext xmlns:c16="http://schemas.microsoft.com/office/drawing/2014/chart" uri="{C3380CC4-5D6E-409C-BE32-E72D297353CC}">
                  <c16:uniqueId val="{00000035-44C6-40E6-A1DE-B39299BC8378}"/>
                </c:ext>
              </c:extLst>
            </c:dLbl>
            <c:dLbl>
              <c:idx val="29"/>
              <c:layout/>
              <c:tx>
                <c:strRef>
                  <c:f>'tính toán'!$AH$72</c:f>
                  <c:strCache>
                    <c:ptCount val="1"/>
                    <c:pt idx="0">
                      <c:v>06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{D26EBF64-0916-41A0-9D42-3A5F1EFF3FBF}</c15:txfldGUID>
                      <c15:f>'tính toán'!$AH$72</c15:f>
                      <c15:dlblFieldTableCache>
                        <c:ptCount val="1"/>
                        <c:pt idx="0">
                          <c:v>06</c:v>
                        </c:pt>
                      </c15:dlblFieldTableCache>
                    </c15:dlblFTEntry>
                  </c15:dlblFieldTable>
                  <c15:showDataLabelsRange val="0"/>
                </c:ext>
                <c:ext xmlns:c16="http://schemas.microsoft.com/office/drawing/2014/chart" uri="{C3380CC4-5D6E-409C-BE32-E72D297353CC}">
                  <c16:uniqueId val="{00000036-44C6-40E6-A1DE-B39299BC8378}"/>
                </c:ext>
              </c:extLst>
            </c:dLbl>
            <c:spPr>
              <a:noFill/>
              <a:ln>
                <a:noFill/>
              </a:ln>
              <a:effectLst/>
            </c:spPr>
            <c:txPr>
              <a:bodyPr/>
              <a:lstStyle/>
              <a:p>
                <a:pPr>
                  <a:defRPr sz="750"/>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'tính toán'!$E$71:$AH$71</c:f>
              <c:numCache>
                <c:formatCode>General</c:formatCode>
                <c:ptCount val="30"/>
                <c:pt idx="0">
                  <c:v>1.3</c:v>
                </c:pt>
                <c:pt idx="1">
                  <c:v>1.3</c:v>
                </c:pt>
                <c:pt idx="2">
                  <c:v>1.3</c:v>
                </c:pt>
                <c:pt idx="3">
                  <c:v>1.3</c:v>
                </c:pt>
                <c:pt idx="4">
                  <c:v>1.3</c:v>
                </c:pt>
                <c:pt idx="5">
                  <c:v>1.3</c:v>
                </c:pt>
                <c:pt idx="6">
                  <c:v>1.3</c:v>
                </c:pt>
                <c:pt idx="7">
                  <c:v>1.3</c:v>
                </c:pt>
                <c:pt idx="8">
                  <c:v>1.3</c:v>
                </c:pt>
                <c:pt idx="9">
                  <c:v>1.3</c:v>
                </c:pt>
                <c:pt idx="10">
                  <c:v>1.3</c:v>
                </c:pt>
                <c:pt idx="11">
                  <c:v>1.3</c:v>
                </c:pt>
                <c:pt idx="12">
                  <c:v>1.3</c:v>
                </c:pt>
                <c:pt idx="13">
                  <c:v>1.3</c:v>
                </c:pt>
                <c:pt idx="14">
                  <c:v>1.3</c:v>
                </c:pt>
                <c:pt idx="15">
                  <c:v>1.3</c:v>
                </c:pt>
                <c:pt idx="16">
                  <c:v>1.3</c:v>
                </c:pt>
                <c:pt idx="17">
                  <c:v>1.3</c:v>
                </c:pt>
                <c:pt idx="18">
                  <c:v>1.3</c:v>
                </c:pt>
                <c:pt idx="19">
                  <c:v>1.3</c:v>
                </c:pt>
                <c:pt idx="20">
                  <c:v>1.3</c:v>
                </c:pt>
                <c:pt idx="21">
                  <c:v>1.3</c:v>
                </c:pt>
                <c:pt idx="22">
                  <c:v>1.3</c:v>
                </c:pt>
                <c:pt idx="23">
                  <c:v>1.3</c:v>
                </c:pt>
                <c:pt idx="24">
                  <c:v>1.3</c:v>
                </c:pt>
                <c:pt idx="25">
                  <c:v>1.3</c:v>
                </c:pt>
                <c:pt idx="26">
                  <c:v>1.3</c:v>
                </c:pt>
                <c:pt idx="27">
                  <c:v>1.3</c:v>
                </c:pt>
                <c:pt idx="28">
                  <c:v>1.3</c:v>
                </c:pt>
                <c:pt idx="29">
                  <c:v>1.3</c:v>
                </c:pt>
              </c:numCache>
            </c:numRef>
          </c:val>
          <c:smooth val="0"/>
          <c:extLst>
            <c:ext xmlns:c16="http://schemas.microsoft.com/office/drawing/2014/chart" uri="{C3380CC4-5D6E-409C-BE32-E72D297353CC}">
              <c16:uniqueId val="{00000037-44C6-40E6-A1DE-B39299BC8378}"/>
            </c:ext>
          </c:extLst>
        </c:ser>
        <c:ser>
          <c:idx val="23"/>
          <c:order val="24"/>
          <c:tx>
            <c:v>Day Dot Line For Text Labels</c:v>
          </c:tx>
          <c:spPr>
            <a:ln>
              <a:noFill/>
            </a:ln>
          </c:spPr>
          <c:marker>
            <c:symbol val="none"/>
          </c:marker>
          <c:dLbls>
            <c:dLbl>
              <c:idx val="0"/>
              <c:layout/>
              <c:tx>
                <c:strRef>
                  <c:f>'tính toán'!$E$70</c:f>
                  <c:strCache>
                    <c:ptCount val="1"/>
                    <c:pt idx="0">
                      <c:v>WED</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{DF4186B8-A925-45F3-8017-2B588184EF61}</c15:txfldGUID>
                      <c15:f>'tính toán'!$E$70</c15:f>
                      <c15:dlblFieldTableCache>
                        <c:ptCount val="1"/>
                        <c:pt idx="0">
                          <c:v>WED</c:v>
                        </c:pt>
                      </c15:dlblFieldTableCache>
                    </c15:dlblFTEntry>
                  </c15:dlblFieldTable>
                  <c15:showDataLabelsRange val="0"/>
                </c:ext>
                <c:ext xmlns:c16="http://schemas.microsoft.com/office/drawing/2014/chart" uri="{C3380CC4-5D6E-409C-BE32-E72D297353CC}">
                  <c16:uniqueId val="{00000038-44C6-40E6-A1DE-B39299BC8378}"/>
                </c:ext>
              </c:extLst>
            </c:dLbl>
            <c:dLbl>
              <c:idx val="1"/>
              <c:layout/>
              <c:tx>
                <c:strRef>
                  <c:f>'tính toán'!$F$70</c:f>
                  <c:strCache>
                    <c:ptCount val="1"/>
                    <c:pt idx="0">
                      <c:v>THU</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{D0C30A4F-3795-4BB4-A5DE-60929AB1538E}</c15:txfldGUID>
                      <c15:f>'tính toán'!$F$70</c15:f>
                      <c15:dlblFieldTableCache>
                        <c:ptCount val="1"/>
                        <c:pt idx="0">
                          <c:v>THU</c:v>
                        </c:pt>
                      </c15:dlblFieldTableCache>
                    </c15:dlblFTEntry>
                  </c15:dlblFieldTable>
                  <c15:showDataLabelsRange val="0"/>
                </c:ext>
                <c:ext xmlns:c16="http://schemas.microsoft.com/office/drawing/2014/chart" uri="{C3380CC4-5D6E-409C-BE32-E72D297353CC}">
                  <c16:uniqueId val="{00000039-44C6-40E6-A1DE-B39299BC8378}"/>
                </c:ext>
              </c:extLst>
            </c:dLbl>
            <c:dLbl>
              <c:idx val="2"/>
              <c:layout/>
              <c:tx>
                <c:strRef>
                  <c:f>'tính toán'!$G$70</c:f>
                  <c:strCache>
                    <c:ptCount val="1"/>
                    <c:pt idx="0">
                      <c:v>FRI</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{582606B8-D402-4629-9C47-FD534E9572D0}</c15:txfldGUID>
                      <c15:f>'tính toán'!$G$70</c15:f>
                      <c15:dlblFieldTableCache>
                        <c:ptCount val="1"/>
                        <c:pt idx="0">
                          <c:v>FRI</c:v>
                        </c:pt>
                      </c15:dlblFieldTableCache>
                    </c15:dlblFTEntry>
                  </c15:dlblFieldTable>
                  <c15:showDataLabelsRange val="0"/>
                </c:ext>
                <c:ext xmlns:c16="http://schemas.microsoft.com/office/drawing/2014/chart" uri="{C3380CC4-5D6E-409C-BE32-E72D297353CC}">
                  <c16:uniqueId val="{0000003A-44C6-40E6-A1DE-B39299BC8378}"/>
                </c:ext>
              </c:extLst>
            </c:dLbl>
            <c:dLbl>
              <c:idx val="3"/>
              <c:layout/>
              <c:tx>
                <c:strRef>
                  <c:f>'tính toán'!$H$70</c:f>
                  <c:strCache>
                    <c:ptCount val="1"/>
                    <c:pt idx="0">
                      <c:v>SAT</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{C52278D0-56DC-4D5F-B017-85588A2EECF3}</c15:txfldGUID>
                      <c15:f>'tính toán'!$H$70</c15:f>
                      <c15:dlblFieldTableCache>
                        <c:ptCount val="1"/>
                        <c:pt idx="0">
                          <c:v>SAT</c:v>
                        </c:pt>
                      </c15:dlblFieldTableCache>
                    </c15:dlblFTEntry>
                  </c15:dlblFieldTable>
                  <c15:showDataLabelsRange val="0"/>
                </c:ext>
                <c:ext xmlns:c16="http://schemas.microsoft.com/office/drawing/2014/chart" uri="{C3380CC4-5D6E-409C-BE32-E72D297353CC}">
                  <c16:uniqueId val="{0000003B-44C6-40E6-A1DE-B39299BC8378}"/>
                </c:ext>
              </c:extLst>
            </c:dLbl>
            <c:dLbl>
              <c:idx val="4"/>
              <c:layout/>
              <c:tx>
                <c:strRef>
                  <c:f>'tính toán'!$I$70</c:f>
                  <c:strCache>
                    <c:ptCount val="1"/>
                    <c:pt idx="0">
                      <c:v>SUN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{CBA5C314-09D7-40F1-8325-AF3A93F6075C}</c15:txfldGUID>
                      <c15:f>'tính toán'!$I$70</c15:f>
                      <c15:dlblFieldTableCache>
                        <c:ptCount val="1"/>
                        <c:pt idx="0">
                          <c:v>SUN</c:v>
                        </c:pt>
                      </c15:dlblFieldTableCache>
                    </c15:dlblFTEntry>
                  </c15:dlblFieldTable>
                  <c15:showDataLabelsRange val="0"/>
                </c:ext>
                <c:ext xmlns:c16="http://schemas.microsoft.com/office/drawing/2014/chart" uri="{C3380CC4-5D6E-409C-BE32-E72D297353CC}">
                  <c16:uniqueId val="{0000003C-44C6-40E6-A1DE-B39299BC8378}"/>
                </c:ext>
              </c:extLst>
            </c:dLbl>
            <c:dLbl>
              <c:idx val="5"/>
              <c:layout/>
              <c:tx>
                <c:strRef>
                  <c:f>'tính toán'!$J$70</c:f>
                  <c:strCache>
                    <c:ptCount val="1"/>
                    <c:pt idx="0">
                      <c:v>MON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{1616F3DA-B5BC-4E62-A69B-7CFC2CF9D0AC}</c15:txfldGUID>
                      <c15:f>'tính toán'!$J$70</c15:f>
                      <c15:dlblFieldTableCache>
                        <c:ptCount val="1"/>
                        <c:pt idx="0">
                          <c:v>MON</c:v>
                        </c:pt>
                      </c15:dlblFieldTableCache>
                    </c15:dlblFTEntry>
                  </c15:dlblFieldTable>
                  <c15:showDataLabelsRange val="0"/>
                </c:ext>
                <c:ext xmlns:c16="http://schemas.microsoft.com/office/drawing/2014/chart" uri="{C3380CC4-5D6E-409C-BE32-E72D297353CC}">
                  <c16:uniqueId val="{0000003D-44C6-40E6-A1DE-B39299BC8378}"/>
                </c:ext>
              </c:extLst>
            </c:dLbl>
            <c:dLbl>
              <c:idx val="6"/>
              <c:layout/>
              <c:tx>
                <c:strRef>
                  <c:f>'tính toán'!$K$70</c:f>
                  <c:strCache>
                    <c:ptCount val="1"/>
                    <c:pt idx="0">
                      <c:v>TUE</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{AF1B2B16-E1AC-4D1F-ADEC-01E39EA20608}</c15:txfldGUID>
                      <c15:f>'tính toán'!$K$70</c15:f>
                      <c15:dlblFieldTableCache>
                        <c:ptCount val="1"/>
                        <c:pt idx="0">
                          <c:v>TUE</c:v>
                        </c:pt>
                      </c15:dlblFieldTableCache>
                    </c15:dlblFTEntry>
                  </c15:dlblFieldTable>
                  <c15:showDataLabelsRange val="0"/>
                </c:ext>
                <c:ext xmlns:c16="http://schemas.microsoft.com/office/drawing/2014/chart" uri="{C3380CC4-5D6E-409C-BE32-E72D297353CC}">
                  <c16:uniqueId val="{0000003E-44C6-40E6-A1DE-B39299BC8378}"/>
                </c:ext>
              </c:extLst>
            </c:dLbl>
            <c:dLbl>
              <c:idx val="7"/>
              <c:layout/>
              <c:tx>
                <c:strRef>
                  <c:f>'tính toán'!$L$70</c:f>
                  <c:strCache>
                    <c:ptCount val="1"/>
                    <c:pt idx="0">
                      <c:v>WED</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{9A418BF8-3805-453B-A75E-6DC578BE834B}</c15:txfldGUID>
                      <c15:f>'tính toán'!$L$70</c15:f>
                      <c15:dlblFieldTableCache>
                        <c:ptCount val="1"/>
                        <c:pt idx="0">
                          <c:v>WED</c:v>
                        </c:pt>
                      </c15:dlblFieldTableCache>
                    </c15:dlblFTEntry>
                  </c15:dlblFieldTable>
                  <c15:showDataLabelsRange val="0"/>
                </c:ext>
                <c:ext xmlns:c16="http://schemas.microsoft.com/office/drawing/2014/chart" uri="{C3380CC4-5D6E-409C-BE32-E72D297353CC}">
                  <c16:uniqueId val="{0000003F-44C6-40E6-A1DE-B39299BC8378}"/>
                </c:ext>
              </c:extLst>
            </c:dLbl>
            <c:dLbl>
              <c:idx val="8"/>
              <c:layout/>
              <c:tx>
                <c:strRef>
                  <c:f>'tính toán'!$M$70</c:f>
                  <c:strCache>
                    <c:ptCount val="1"/>
                    <c:pt idx="0">
                      <c:v>THU</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{C10C7BB1-EEF6-4C3A-8ABA-E58D65BA2793}</c15:txfldGUID>
                      <c15:f>'tính toán'!$M$70</c15:f>
                      <c15:dlblFieldTableCache>
                        <c:ptCount val="1"/>
                        <c:pt idx="0">
                          <c:v>THU</c:v>
                        </c:pt>
                      </c15:dlblFieldTableCache>
                    </c15:dlblFTEntry>
                  </c15:dlblFieldTable>
                  <c15:showDataLabelsRange val="0"/>
                </c:ext>
                <c:ext xmlns:c16="http://schemas.microsoft.com/office/drawing/2014/chart" uri="{C3380CC4-5D6E-409C-BE32-E72D297353CC}">
                  <c16:uniqueId val="{00000040-44C6-40E6-A1DE-B39299BC8378}"/>
                </c:ext>
              </c:extLst>
            </c:dLbl>
            <c:dLbl>
              <c:idx val="9"/>
              <c:layout/>
              <c:tx>
                <c:strRef>
                  <c:f>'tính toán'!$N$70</c:f>
                  <c:strCache>
                    <c:ptCount val="1"/>
                    <c:pt idx="0">
                      <c:v>FRI</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{F8647A4C-420B-4F32-86D0-DA32300E17D9}</c15:txfldGUID>
                      <c15:f>'tính toán'!$N$70</c15:f>
                      <c15:dlblFieldTableCache>
                        <c:ptCount val="1"/>
                        <c:pt idx="0">
                          <c:v>FRI</c:v>
                        </c:pt>
                      </c15:dlblFieldTableCache>
                    </c15:dlblFTEntry>
                  </c15:dlblFieldTable>
                  <c15:showDataLabelsRange val="0"/>
                </c:ext>
                <c:ext xmlns:c16="http://schemas.microsoft.com/office/drawing/2014/chart" uri="{C3380CC4-5D6E-409C-BE32-E72D297353CC}">
                  <c16:uniqueId val="{00000041-44C6-40E6-A1DE-B39299BC8378}"/>
                </c:ext>
              </c:extLst>
            </c:dLbl>
            <c:dLbl>
              <c:idx val="10"/>
              <c:layout/>
              <c:tx>
                <c:strRef>
                  <c:f>'tính toán'!$O$70</c:f>
                  <c:strCache>
                    <c:ptCount val="1"/>
                    <c:pt idx="0">
                      <c:v>SAT</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{CA9EE5D6-B0D5-47CF-8CE5-442EEFFD3265}</c15:txfldGUID>
                      <c15:f>'tính toán'!$O$70</c15:f>
                      <c15:dlblFieldTableCache>
                        <c:ptCount val="1"/>
                        <c:pt idx="0">
                          <c:v>SAT</c:v>
                        </c:pt>
                      </c15:dlblFieldTableCache>
                    </c15:dlblFTEntry>
                  </c15:dlblFieldTable>
                  <c15:showDataLabelsRange val="0"/>
                </c:ext>
                <c:ext xmlns:c16="http://schemas.microsoft.com/office/drawing/2014/chart" uri="{C3380CC4-5D6E-409C-BE32-E72D297353CC}">
                  <c16:uniqueId val="{00000042-44C6-40E6-A1DE-B39299BC8378}"/>
                </c:ext>
              </c:extLst>
            </c:dLbl>
            <c:dLbl>
              <c:idx val="11"/>
              <c:layout/>
              <c:tx>
                <c:strRef>
                  <c:f>'tính toán'!$P$70</c:f>
                  <c:strCache>
                    <c:ptCount val="1"/>
                    <c:pt idx="0">
                      <c:v>SUN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{F49B1C30-EE5D-4BEB-99BE-63EF13FAE03E}</c15:txfldGUID>
                      <c15:f>'tính toán'!$P$70</c15:f>
                      <c15:dlblFieldTableCache>
                        <c:ptCount val="1"/>
                        <c:pt idx="0">
                          <c:v>SUN</c:v>
                        </c:pt>
                      </c15:dlblFieldTableCache>
                    </c15:dlblFTEntry>
                  </c15:dlblFieldTable>
                  <c15:showDataLabelsRange val="0"/>
                </c:ext>
                <c:ext xmlns:c16="http://schemas.microsoft.com/office/drawing/2014/chart" uri="{C3380CC4-5D6E-409C-BE32-E72D297353CC}">
                  <c16:uniqueId val="{00000043-44C6-40E6-A1DE-B39299BC8378}"/>
                </c:ext>
              </c:extLst>
            </c:dLbl>
            <c:dLbl>
              <c:idx val="12"/>
              <c:layout/>
              <c:tx>
                <c:strRef>
                  <c:f>'tính toán'!$Q$70</c:f>
                  <c:strCache>
                    <c:ptCount val="1"/>
                    <c:pt idx="0">
                      <c:v>MON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{D5640400-5E6B-4D12-A017-C201150B9369}</c15:txfldGUID>
                      <c15:f>'tính toán'!$Q$70</c15:f>
                      <c15:dlblFieldTableCache>
                        <c:ptCount val="1"/>
                        <c:pt idx="0">
                          <c:v>MON</c:v>
                        </c:pt>
                      </c15:dlblFieldTableCache>
                    </c15:dlblFTEntry>
                  </c15:dlblFieldTable>
                  <c15:showDataLabelsRange val="0"/>
                </c:ext>
                <c:ext xmlns:c16="http://schemas.microsoft.com/office/drawing/2014/chart" uri="{C3380CC4-5D6E-409C-BE32-E72D297353CC}">
                  <c16:uniqueId val="{00000044-44C6-40E6-A1DE-B39299BC8378}"/>
                </c:ext>
              </c:extLst>
            </c:dLbl>
            <c:dLbl>
              <c:idx val="13"/>
              <c:layout/>
              <c:tx>
                <c:strRef>
                  <c:f>'tính toán'!$R$70</c:f>
                  <c:strCache>
                    <c:ptCount val="1"/>
                    <c:pt idx="0">
                      <c:v>TUE</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{01637900-FA5F-4CCA-A3D5-94FD79922216}</c15:txfldGUID>
                      <c15:f>'tính toán'!$R$70</c15:f>
                      <c15:dlblFieldTableCache>
                        <c:ptCount val="1"/>
                        <c:pt idx="0">
                          <c:v>TUE</c:v>
                        </c:pt>
                      </c15:dlblFieldTableCache>
                    </c15:dlblFTEntry>
                  </c15:dlblFieldTable>
                  <c15:showDataLabelsRange val="0"/>
                </c:ext>
                <c:ext xmlns:c16="http://schemas.microsoft.com/office/drawing/2014/chart" uri="{C3380CC4-5D6E-409C-BE32-E72D297353CC}">
                  <c16:uniqueId val="{00000045-44C6-40E6-A1DE-B39299BC8378}"/>
                </c:ext>
              </c:extLst>
            </c:dLbl>
            <c:dLbl>
              <c:idx val="14"/>
              <c:layout/>
              <c:tx>
                <c:strRef>
                  <c:f>'tính toán'!$S$70</c:f>
                  <c:strCache>
                    <c:ptCount val="1"/>
                    <c:pt idx="0">
                      <c:v>WED</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{C7CF4D52-ECD1-40B5-B8D0-85AA3D167B74}</c15:txfldGUID>
                      <c15:f>'tính toán'!$S$70</c15:f>
                      <c15:dlblFieldTableCache>
                        <c:ptCount val="1"/>
                        <c:pt idx="0">
                          <c:v>WED</c:v>
                        </c:pt>
                      </c15:dlblFieldTableCache>
                    </c15:dlblFTEntry>
                  </c15:dlblFieldTable>
                  <c15:showDataLabelsRange val="0"/>
                </c:ext>
                <c:ext xmlns:c16="http://schemas.microsoft.com/office/drawing/2014/chart" uri="{C3380CC4-5D6E-409C-BE32-E72D297353CC}">
                  <c16:uniqueId val="{00000046-44C6-40E6-A1DE-B39299BC8378}"/>
                </c:ext>
              </c:extLst>
            </c:dLbl>
            <c:dLbl>
              <c:idx val="15"/>
              <c:layout/>
              <c:tx>
                <c:strRef>
                  <c:f>'tính toán'!$T$70</c:f>
                  <c:strCache>
                    <c:ptCount val="1"/>
                    <c:pt idx="0">
                      <c:v>THU</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{8A6EDC46-7042-4389-BB1C-9E5BDDC46CFF}</c15:txfldGUID>
                      <c15:f>'tính toán'!$T$70</c15:f>
                      <c15:dlblFieldTableCache>
                        <c:ptCount val="1"/>
                        <c:pt idx="0">
                          <c:v>THU</c:v>
                        </c:pt>
                      </c15:dlblFieldTableCache>
                    </c15:dlblFTEntry>
                  </c15:dlblFieldTable>
                  <c15:showDataLabelsRange val="0"/>
                </c:ext>
                <c:ext xmlns:c16="http://schemas.microsoft.com/office/drawing/2014/chart" uri="{C3380CC4-5D6E-409C-BE32-E72D297353CC}">
                  <c16:uniqueId val="{00000047-44C6-40E6-A1DE-B39299BC8378}"/>
                </c:ext>
              </c:extLst>
            </c:dLbl>
            <c:dLbl>
              <c:idx val="16"/>
              <c:layout/>
              <c:tx>
                <c:strRef>
                  <c:f>'tính toán'!$U$70</c:f>
                  <c:strCache>
                    <c:ptCount val="1"/>
                    <c:pt idx="0">
                      <c:v>FRI</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{EA60F030-41FF-492A-8E67-BBB7205BE869}</c15:txfldGUID>
                      <c15:f>'tính toán'!$U$70</c15:f>
                      <c15:dlblFieldTableCache>
                        <c:ptCount val="1"/>
                        <c:pt idx="0">
                          <c:v>FRI</c:v>
                        </c:pt>
                      </c15:dlblFieldTableCache>
                    </c15:dlblFTEntry>
                  </c15:dlblFieldTable>
                  <c15:showDataLabelsRange val="0"/>
                </c:ext>
                <c:ext xmlns:c16="http://schemas.microsoft.com/office/drawing/2014/chart" uri="{C3380CC4-5D6E-409C-BE32-E72D297353CC}">
                  <c16:uniqueId val="{00000048-44C6-40E6-A1DE-B39299BC8378}"/>
                </c:ext>
              </c:extLst>
            </c:dLbl>
            <c:dLbl>
              <c:idx val="17"/>
              <c:layout/>
              <c:tx>
                <c:strRef>
                  <c:f>'tính toán'!$V$70</c:f>
                  <c:strCache>
                    <c:ptCount val="1"/>
                    <c:pt idx="0">
                      <c:v>SAT</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{6C45A4FA-69A3-4184-A209-821792E7118A}</c15:txfldGUID>
                      <c15:f>'tính toán'!$V$70</c15:f>
                      <c15:dlblFieldTableCache>
                        <c:ptCount val="1"/>
                        <c:pt idx="0">
                          <c:v>SAT</c:v>
                        </c:pt>
                      </c15:dlblFieldTableCache>
                    </c15:dlblFTEntry>
                  </c15:dlblFieldTable>
                  <c15:showDataLabelsRange val="0"/>
                </c:ext>
                <c:ext xmlns:c16="http://schemas.microsoft.com/office/drawing/2014/chart" uri="{C3380CC4-5D6E-409C-BE32-E72D297353CC}">
                  <c16:uniqueId val="{00000049-44C6-40E6-A1DE-B39299BC8378}"/>
                </c:ext>
              </c:extLst>
            </c:dLbl>
            <c:dLbl>
              <c:idx val="18"/>
              <c:layout/>
              <c:tx>
                <c:strRef>
                  <c:f>'tính toán'!$W$70</c:f>
                  <c:strCache>
                    <c:ptCount val="1"/>
                    <c:pt idx="0">
                      <c:v>SUN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{1D0AF5A0-A9BB-481B-8E4F-A2A66E614DE1}</c15:txfldGUID>
                      <c15:f>'tính toán'!$W$70</c15:f>
                      <c15:dlblFieldTableCache>
                        <c:ptCount val="1"/>
                        <c:pt idx="0">
                          <c:v>SUN</c:v>
                        </c:pt>
                      </c15:dlblFieldTableCache>
                    </c15:dlblFTEntry>
                  </c15:dlblFieldTable>
                  <c15:showDataLabelsRange val="0"/>
                </c:ext>
                <c:ext xmlns:c16="http://schemas.microsoft.com/office/drawing/2014/chart" uri="{C3380CC4-5D6E-409C-BE32-E72D297353CC}">
                  <c16:uniqueId val="{0000004A-44C6-40E6-A1DE-B39299BC8378}"/>
                </c:ext>
              </c:extLst>
            </c:dLbl>
            <c:dLbl>
              <c:idx val="19"/>
              <c:layout/>
              <c:tx>
                <c:strRef>
                  <c:f>'tính toán'!$X$70</c:f>
                  <c:strCache>
                    <c:ptCount val="1"/>
                    <c:pt idx="0">
                      <c:v>MON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{A3BEE12F-11DF-4722-BDEA-2FB10E69F8EE}</c15:txfldGUID>
                      <c15:f>'tính toán'!$X$70</c15:f>
                      <c15:dlblFieldTableCache>
                        <c:ptCount val="1"/>
                        <c:pt idx="0">
                          <c:v>MON</c:v>
                        </c:pt>
                      </c15:dlblFieldTableCache>
                    </c15:dlblFTEntry>
                  </c15:dlblFieldTable>
                  <c15:showDataLabelsRange val="0"/>
                </c:ext>
                <c:ext xmlns:c16="http://schemas.microsoft.com/office/drawing/2014/chart" uri="{C3380CC4-5D6E-409C-BE32-E72D297353CC}">
                  <c16:uniqueId val="{0000004B-44C6-40E6-A1DE-B39299BC8378}"/>
                </c:ext>
              </c:extLst>
            </c:dLbl>
            <c:dLbl>
              <c:idx val="20"/>
              <c:layout/>
              <c:tx>
                <c:strRef>
                  <c:f>'tính toán'!$Y$70</c:f>
                  <c:strCache>
                    <c:ptCount val="1"/>
                    <c:pt idx="0">
                      <c:v>TUE</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{77E0C773-6635-411B-AF43-5E77C1EF524D}</c15:txfldGUID>
                      <c15:f>'tính toán'!$Y$70</c15:f>
                      <c15:dlblFieldTableCache>
                        <c:ptCount val="1"/>
                        <c:pt idx="0">
                          <c:v>TUE</c:v>
                        </c:pt>
                      </c15:dlblFieldTableCache>
                    </c15:dlblFTEntry>
                  </c15:dlblFieldTable>
                  <c15:showDataLabelsRange val="0"/>
                </c:ext>
                <c:ext xmlns:c16="http://schemas.microsoft.com/office/drawing/2014/chart" uri="{C3380CC4-5D6E-409C-BE32-E72D297353CC}">
                  <c16:uniqueId val="{0000004C-44C6-40E6-A1DE-B39299BC8378}"/>
                </c:ext>
              </c:extLst>
            </c:dLbl>
            <c:dLbl>
              <c:idx val="21"/>
              <c:layout/>
              <c:tx>
                <c:strRef>
                  <c:f>'tính toán'!$Z$70</c:f>
                  <c:strCache>
                    <c:ptCount val="1"/>
                    <c:pt idx="0">
                      <c:v>WED</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{96BB2011-9517-4BB4-A7EE-4163176BF9D8}</c15:txfldGUID>
                      <c15:f>'tính toán'!$Z$70</c15:f>
                      <c15:dlblFieldTableCache>
                        <c:ptCount val="1"/>
                        <c:pt idx="0">
                          <c:v>WED</c:v>
                        </c:pt>
                      </c15:dlblFieldTableCache>
                    </c15:dlblFTEntry>
                  </c15:dlblFieldTable>
                  <c15:showDataLabelsRange val="0"/>
                </c:ext>
                <c:ext xmlns:c16="http://schemas.microsoft.com/office/drawing/2014/chart" uri="{C3380CC4-5D6E-409C-BE32-E72D297353CC}">
                  <c16:uniqueId val="{0000004D-44C6-40E6-A1DE-B39299BC8378}"/>
                </c:ext>
              </c:extLst>
            </c:dLbl>
            <c:dLbl>
              <c:idx val="22"/>
              <c:layout/>
              <c:tx>
                <c:strRef>
                  <c:f>'tính toán'!$AA$70</c:f>
                  <c:strCache>
                    <c:ptCount val="1"/>
                    <c:pt idx="0">
                      <c:v>THU</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{D65E9355-DCF2-401C-A965-A95223D79B51}</c15:txfldGUID>
                      <c15:f>'tính toán'!$AA$70</c15:f>
                      <c15:dlblFieldTableCache>
                        <c:ptCount val="1"/>
                        <c:pt idx="0">
                          <c:v>THU</c:v>
                        </c:pt>
                      </c15:dlblFieldTableCache>
                    </c15:dlblFTEntry>
                  </c15:dlblFieldTable>
                  <c15:showDataLabelsRange val="0"/>
                </c:ext>
                <c:ext xmlns:c16="http://schemas.microsoft.com/office/drawing/2014/chart" uri="{C3380CC4-5D6E-409C-BE32-E72D297353CC}">
                  <c16:uniqueId val="{0000004E-44C6-40E6-A1DE-B39299BC8378}"/>
                </c:ext>
              </c:extLst>
            </c:dLbl>
            <c:dLbl>
              <c:idx val="23"/>
              <c:layout/>
              <c:tx>
                <c:strRef>
                  <c:f>'tính toán'!$AB$70</c:f>
                  <c:strCache>
                    <c:ptCount val="1"/>
                    <c:pt idx="0">
                      <c:v>FRI</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{67DB4390-B9BA-4CEF-A7C3-0648824801DE}</c15:txfldGUID>
                      <c15:f>'tính toán'!$AB$70</c15:f>
                      <c15:dlblFieldTableCache>
                        <c:ptCount val="1"/>
                        <c:pt idx="0">
                          <c:v>FRI</c:v>
                        </c:pt>
                      </c15:dlblFieldTableCache>
                    </c15:dlblFTEntry>
                  </c15:dlblFieldTable>
                  <c15:showDataLabelsRange val="0"/>
                </c:ext>
                <c:ext xmlns:c16="http://schemas.microsoft.com/office/drawing/2014/chart" uri="{C3380CC4-5D6E-409C-BE32-E72D297353CC}">
                  <c16:uniqueId val="{0000004F-44C6-40E6-A1DE-B39299BC8378}"/>
                </c:ext>
              </c:extLst>
            </c:dLbl>
            <c:dLbl>
              <c:idx val="24"/>
              <c:layout/>
              <c:tx>
                <c:strRef>
                  <c:f>'tính toán'!$AC$70</c:f>
                  <c:strCache>
                    <c:ptCount val="1"/>
                    <c:pt idx="0">
                      <c:v>SAT</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{92570459-BC86-41EE-B14C-6538046D4785}</c15:txfldGUID>
                      <c15:f>'tính toán'!$AC$70</c15:f>
                      <c15:dlblFieldTableCache>
                        <c:ptCount val="1"/>
                        <c:pt idx="0">
                          <c:v>SAT</c:v>
                        </c:pt>
                      </c15:dlblFieldTableCache>
                    </c15:dlblFTEntry>
                  </c15:dlblFieldTable>
                  <c15:showDataLabelsRange val="0"/>
                </c:ext>
                <c:ext xmlns:c16="http://schemas.microsoft.com/office/drawing/2014/chart" uri="{C3380CC4-5D6E-409C-BE32-E72D297353CC}">
                  <c16:uniqueId val="{00000050-44C6-40E6-A1DE-B39299BC8378}"/>
                </c:ext>
              </c:extLst>
            </c:dLbl>
            <c:dLbl>
              <c:idx val="25"/>
              <c:layout/>
              <c:tx>
                <c:strRef>
                  <c:f>'tính toán'!$AD$70</c:f>
                  <c:strCache>
                    <c:ptCount val="1"/>
                    <c:pt idx="0">
                      <c:v>SUN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{337D7C88-DF79-4959-A16B-9907A8CB3962}</c15:txfldGUID>
                      <c15:f>'tính toán'!$AD$70</c15:f>
                      <c15:dlblFieldTableCache>
                        <c:ptCount val="1"/>
                        <c:pt idx="0">
                          <c:v>SUN</c:v>
                        </c:pt>
                      </c15:dlblFieldTableCache>
                    </c15:dlblFTEntry>
                  </c15:dlblFieldTable>
                  <c15:showDataLabelsRange val="0"/>
                </c:ext>
                <c:ext xmlns:c16="http://schemas.microsoft.com/office/drawing/2014/chart" uri="{C3380CC4-5D6E-409C-BE32-E72D297353CC}">
                  <c16:uniqueId val="{00000051-44C6-40E6-A1DE-B39299BC8378}"/>
                </c:ext>
              </c:extLst>
            </c:dLbl>
            <c:dLbl>
              <c:idx val="26"/>
              <c:layout/>
              <c:tx>
                <c:strRef>
                  <c:f>'tính toán'!$AE$70</c:f>
                  <c:strCache>
                    <c:ptCount val="1"/>
                    <c:pt idx="0">
                      <c:v>MON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{217DA59A-D9CD-4670-8107-3816A869D1D8}</c15:txfldGUID>
                      <c15:f>'tính toán'!$AE$70</c15:f>
                      <c15:dlblFieldTableCache>
                        <c:ptCount val="1"/>
                        <c:pt idx="0">
                          <c:v>MON</c:v>
                        </c:pt>
                      </c15:dlblFieldTableCache>
                    </c15:dlblFTEntry>
                  </c15:dlblFieldTable>
                  <c15:showDataLabelsRange val="0"/>
                </c:ext>
                <c:ext xmlns:c16="http://schemas.microsoft.com/office/drawing/2014/chart" uri="{C3380CC4-5D6E-409C-BE32-E72D297353CC}">
                  <c16:uniqueId val="{00000052-44C6-40E6-A1DE-B39299BC8378}"/>
                </c:ext>
              </c:extLst>
            </c:dLbl>
            <c:dLbl>
              <c:idx val="27"/>
              <c:layout/>
              <c:tx>
                <c:strRef>
                  <c:f>'tính toán'!$AF$70</c:f>
                  <c:strCache>
                    <c:ptCount val="1"/>
                    <c:pt idx="0">
                      <c:v>TUE</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{13855B9C-727F-452A-A1FB-E93B0E451838}</c15:txfldGUID>
                      <c15:f>'tính toán'!$AF$70</c15:f>
                      <c15:dlblFieldTableCache>
                        <c:ptCount val="1"/>
                        <c:pt idx="0">
                          <c:v>TUE</c:v>
                        </c:pt>
                      </c15:dlblFieldTableCache>
                    </c15:dlblFTEntry>
                  </c15:dlblFieldTable>
                  <c15:showDataLabelsRange val="0"/>
                </c:ext>
                <c:ext xmlns:c16="http://schemas.microsoft.com/office/drawing/2014/chart" uri="{C3380CC4-5D6E-409C-BE32-E72D297353CC}">
                  <c16:uniqueId val="{00000053-44C6-40E6-A1DE-B39299BC8378}"/>
                </c:ext>
              </c:extLst>
            </c:dLbl>
            <c:dLbl>
              <c:idx val="28"/>
              <c:layout/>
              <c:tx>
                <c:strRef>
                  <c:f>'tính toán'!$AG$70</c:f>
                  <c:strCache>
                    <c:ptCount val="1"/>
                    <c:pt idx="0">
                      <c:v>WED</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{F773A91D-2740-4984-B902-467A8646435F}</c15:txfldGUID>
                      <c15:f>'tính toán'!$AG$70</c15:f>
                      <c15:dlblFieldTableCache>
                        <c:ptCount val="1"/>
                        <c:pt idx="0">
                          <c:v>WED</c:v>
                        </c:pt>
                      </c15:dlblFieldTableCache>
                    </c15:dlblFTEntry>
                  </c15:dlblFieldTable>
                  <c15:showDataLabelsRange val="0"/>
                </c:ext>
                <c:ext xmlns:c16="http://schemas.microsoft.com/office/drawing/2014/chart" uri="{C3380CC4-5D6E-409C-BE32-E72D297353CC}">
                  <c16:uniqueId val="{00000054-44C6-40E6-A1DE-B39299BC8378}"/>
                </c:ext>
              </c:extLst>
            </c:dLbl>
            <c:dLbl>
              <c:idx val="29"/>
              <c:layout/>
              <c:tx>
                <c:strRef>
                  <c:f>'tính toán'!$AH$70</c:f>
                  <c:strCache>
                    <c:ptCount val="1"/>
                    <c:pt idx="0">
                      <c:v>THU</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{19252672-364E-47B3-80C3-5E77C09716FD}</c15:txfldGUID>
                      <c15:f>'tính toán'!$AH$70</c15:f>
                      <c15:dlblFieldTableCache>
                        <c:ptCount val="1"/>
                        <c:pt idx="0">
                          <c:v>THU</c:v>
                        </c:pt>
                      </c15:dlblFieldTableCache>
                    </c15:dlblFTEntry>
                  </c15:dlblFieldTable>
                  <c15:showDataLabelsRange val="0"/>
                </c:ext>
                <c:ext xmlns:c16="http://schemas.microsoft.com/office/drawing/2014/chart" uri="{C3380CC4-5D6E-409C-BE32-E72D297353CC}">
                  <c16:uniqueId val="{00000055-44C6-40E6-A1DE-B39299BC8378}"/>
                </c:ext>
              </c:extLst>
            </c:dLbl>
            <c:spPr>
              <a:noFill/>
              <a:ln>
                <a:noFill/>
              </a:ln>
              <a:effectLst/>
            </c:spPr>
            <c:txPr>
              <a:bodyPr/>
              <a:lstStyle/>
              <a:p>
                <a:pPr>
                  <a:defRPr sz="75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'tính toán'!$E$69:$AH$69</c:f>
              <c:numCache>
                <c:formatCode>General</c:formatCode>
                <c:ptCount val="30"/>
                <c:pt idx="0">
                  <c:v>2.2999999999999998</c:v>
                </c:pt>
                <c:pt idx="1">
                  <c:v>2.2999999999999998</c:v>
                </c:pt>
                <c:pt idx="2">
                  <c:v>2.2999999999999998</c:v>
                </c:pt>
                <c:pt idx="3">
                  <c:v>2.2999999999999998</c:v>
                </c:pt>
                <c:pt idx="4">
                  <c:v>2.2999999999999998</c:v>
                </c:pt>
                <c:pt idx="5">
                  <c:v>2.2999999999999998</c:v>
                </c:pt>
                <c:pt idx="6">
                  <c:v>2.2999999999999998</c:v>
                </c:pt>
                <c:pt idx="7">
                  <c:v>2.2999999999999998</c:v>
                </c:pt>
                <c:pt idx="8">
                  <c:v>2.2999999999999998</c:v>
                </c:pt>
                <c:pt idx="9">
                  <c:v>2.2999999999999998</c:v>
                </c:pt>
                <c:pt idx="10">
                  <c:v>2.2999999999999998</c:v>
                </c:pt>
                <c:pt idx="11">
                  <c:v>2.2999999999999998</c:v>
                </c:pt>
                <c:pt idx="12">
                  <c:v>2.2999999999999998</c:v>
                </c:pt>
                <c:pt idx="13">
                  <c:v>2.2999999999999998</c:v>
                </c:pt>
                <c:pt idx="14">
                  <c:v>2.2999999999999998</c:v>
                </c:pt>
                <c:pt idx="15">
                  <c:v>2.2999999999999998</c:v>
                </c:pt>
                <c:pt idx="16">
                  <c:v>2.2999999999999998</c:v>
                </c:pt>
                <c:pt idx="17">
                  <c:v>2.2999999999999998</c:v>
                </c:pt>
                <c:pt idx="18">
                  <c:v>2.2999999999999998</c:v>
                </c:pt>
                <c:pt idx="19">
                  <c:v>2.2999999999999998</c:v>
                </c:pt>
                <c:pt idx="20">
                  <c:v>2.2999999999999998</c:v>
                </c:pt>
                <c:pt idx="21">
                  <c:v>2.2999999999999998</c:v>
                </c:pt>
                <c:pt idx="22">
                  <c:v>2.2999999999999998</c:v>
                </c:pt>
                <c:pt idx="23">
                  <c:v>2.2999999999999998</c:v>
                </c:pt>
                <c:pt idx="24">
                  <c:v>2.2999999999999998</c:v>
                </c:pt>
                <c:pt idx="25">
                  <c:v>2.2999999999999998</c:v>
                </c:pt>
                <c:pt idx="26">
                  <c:v>2.2999999999999998</c:v>
                </c:pt>
                <c:pt idx="27">
                  <c:v>2.2999999999999998</c:v>
                </c:pt>
                <c:pt idx="28">
                  <c:v>2.2999999999999998</c:v>
                </c:pt>
                <c:pt idx="29">
                  <c:v>2.2999999999999998</c:v>
                </c:pt>
              </c:numCache>
            </c:numRef>
          </c:val>
          <c:smooth val="0"/>
          <c:extLst>
            <c:ext xmlns:c16="http://schemas.microsoft.com/office/drawing/2014/chart" uri="{C3380CC4-5D6E-409C-BE32-E72D297353CC}">
              <c16:uniqueId val="{00000056-44C6-40E6-A1DE-B39299BC8378}"/>
            </c:ext>
          </c:extLst>
        </c:ser>
        <c:ser>
          <c:idx val="25"/>
          <c:order val="25"/>
          <c:tx>
            <c:strRef>
              <c:f>'tính toán'!$D$59</c:f>
              <c:strCache>
                <c:ptCount val="1"/>
                <c:pt idx="0">
                  <c:v>Jan 2025 - Top Band</c:v>
                </c:pt>
              </c:strCache>
            </c:strRef>
          </c:tx>
          <c:spPr>
            <a:ln w="228600" cap="sq">
              <a:solidFill>
                <a:schemeClr val="accent3"/>
              </a:solidFill>
            </a:ln>
          </c:spPr>
          <c:marker>
            <c:symbol val="none"/>
          </c:marker>
          <c:val>
            <c:numRef>
              <c:f>'tính toán'!$E$59:$AH$59</c:f>
              <c:numCache>
                <c:formatCode>General</c:formatCode>
                <c:ptCount val="30"/>
                <c:pt idx="0">
                  <c:v>13</c:v>
                </c:pt>
                <c:pt idx="1">
                  <c:v>13</c:v>
                </c:pt>
                <c:pt idx="2">
                  <c:v>13</c:v>
                </c:pt>
                <c:pt idx="3">
                  <c:v>13</c:v>
                </c:pt>
                <c:pt idx="4">
                  <c:v>13</c:v>
                </c:pt>
                <c:pt idx="5">
                  <c:v>13</c:v>
                </c:pt>
                <c:pt idx="6">
                  <c:v>13</c:v>
                </c:pt>
                <c:pt idx="7">
                  <c:v>13</c:v>
                </c:pt>
                <c:pt idx="8">
                  <c:v>13</c:v>
                </c:pt>
                <c:pt idx="9">
                  <c:v>13</c:v>
                </c:pt>
                <c:pt idx="10">
                  <c:v>13</c:v>
                </c:pt>
                <c:pt idx="11">
                  <c:v>13</c:v>
                </c:pt>
                <c:pt idx="12">
                  <c:v>13</c:v>
                </c:pt>
                <c:pt idx="13">
                  <c:v>13</c:v>
                </c:pt>
                <c:pt idx="14">
                  <c:v>13</c:v>
                </c:pt>
                <c:pt idx="15">
                  <c:v>13</c:v>
                </c:pt>
                <c:pt idx="16">
                  <c:v>13</c:v>
                </c:pt>
                <c:pt idx="17">
                  <c:v>13</c:v>
                </c:pt>
                <c:pt idx="18">
                  <c:v>13</c:v>
                </c:pt>
                <c:pt idx="19">
                  <c:v>13</c:v>
                </c:pt>
                <c:pt idx="20">
                  <c:v>13</c:v>
                </c:pt>
                <c:pt idx="21">
                  <c:v>13</c:v>
                </c:pt>
                <c:pt idx="22">
                  <c:v>13</c:v>
                </c:pt>
                <c:pt idx="23">
                  <c:v>13</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57-44C6-40E6-A1DE-B39299BC8378}"/>
            </c:ext>
          </c:extLst>
        </c:ser>
        <c:ser>
          <c:idx val="26"/>
          <c:order val="26"/>
          <c:tx>
            <c:strRef>
              <c:f>'tính toán'!$D$62</c:f>
              <c:strCache>
                <c:ptCount val="1"/>
                <c:pt idx="0">
                  <c:v>Feb 2025 - Top Band</c:v>
                </c:pt>
              </c:strCache>
            </c:strRef>
          </c:tx>
          <c:spPr>
            <a:ln w="228600" cap="sq">
              <a:solidFill>
                <a:schemeClr val="accent2"/>
              </a:solidFill>
            </a:ln>
          </c:spPr>
          <c:marker>
            <c:symbol val="none"/>
          </c:marker>
          <c:val>
            <c:numRef>
              <c:f>'tính toán'!$E$62:$AH$62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13</c:v>
                </c:pt>
                <c:pt idx="25">
                  <c:v>13</c:v>
                </c:pt>
                <c:pt idx="26">
                  <c:v>13</c:v>
                </c:pt>
                <c:pt idx="27">
                  <c:v>13</c:v>
                </c:pt>
                <c:pt idx="28">
                  <c:v>13</c:v>
                </c:pt>
                <c:pt idx="29">
                  <c:v>13</c:v>
                </c:pt>
              </c:numCache>
            </c:numRef>
          </c:val>
          <c:smooth val="0"/>
          <c:extLst>
            <c:ext xmlns:c16="http://schemas.microsoft.com/office/drawing/2014/chart" uri="{C3380CC4-5D6E-409C-BE32-E72D297353CC}">
              <c16:uniqueId val="{00000058-44C6-40E6-A1DE-B39299BC8378}"/>
            </c:ext>
          </c:extLst>
        </c:ser>
        <c:dLbls>
          <c:showLegendKey val="0"/>
          <c:showVal val="0"/>
          <c:showCatName val="0"/>
          <c:showSerName val="0"/>
          <c:showPercent val="0"/>
          <c:showBubbleSize val="0"/>
        </c:dLbls>
        <c:marker val="1"/>
        <c:smooth val="0"/>
        <c:axId val="102779424"/>
        <c:axId val="102779984"/>
      </c:lineChart>
      <c:dateAx>
        <c:axId val="102779424"/>
        <c:scaling>
          <c:orientation val="minMax"/>
        </c:scaling>
        <c:delete val="1"/>
        <c:axPos val="b"/>
        <c:majorGridlines>
          <c:spPr>
            <a:ln w="3175">
              <a:solidFill>
                <a:schemeClr val="tx2">
                  <a:lumMod val="20000"/>
                  <a:lumOff val="80000"/>
                  <a:alpha val="85000"/>
                </a:schemeClr>
              </a:solidFill>
            </a:ln>
          </c:spPr>
        </c:majorGridlines>
        <c:numFmt formatCode="d" sourceLinked="0"/>
        <c:majorTickMark val="out"/>
        <c:minorTickMark val="none"/>
        <c:tickLblPos val="nextTo"/>
        <c:crossAx val="102779984"/>
        <c:crosses val="autoZero"/>
        <c:auto val="1"/>
        <c:lblOffset val="100"/>
        <c:baseTimeUnit val="days"/>
      </c:dateAx>
      <c:valAx>
        <c:axId val="102779984"/>
        <c:scaling>
          <c:orientation val="minMax"/>
          <c:max val="13.5"/>
          <c:min val="0"/>
        </c:scaling>
        <c:delete val="1"/>
        <c:axPos val="l"/>
        <c:numFmt formatCode="General" sourceLinked="1"/>
        <c:majorTickMark val="out"/>
        <c:minorTickMark val="none"/>
        <c:tickLblPos val="nextTo"/>
        <c:crossAx val="102779424"/>
        <c:crosses val="autoZero"/>
        <c:crossBetween val="between"/>
        <c:majorUnit val="1"/>
      </c:valAx>
    </c:plotArea>
    <c:plotVisOnly val="1"/>
    <c:dispBlanksAs val="gap"/>
    <c:showDLblsOverMax val="0"/>
  </c:chart>
  <c:spPr>
    <a:noFill/>
    <a:ln>
      <a:noFill/>
    </a:ln>
  </c:spPr>
  <c:txPr>
    <a:bodyPr/>
    <a:lstStyle/>
    <a:p>
      <a:pPr>
        <a:defRPr sz="1000"/>
      </a:pPr>
      <a:endParaRPr lang="en-US"/>
    </a:p>
  </c:txPr>
  <c:printSettings>
    <c:headerFooter/>
    <c:pageMargins b="0.75" l="0.7" r="0.7" t="1" header="0.3" footer="0.3"/>
    <c:pageSetup orientation="landscape"/>
  </c:printSettings>
</c:chartSpace>
</file>

<file path=xl/ctrlProps/ctrlProp1.xml><?xml version="1.0" encoding="utf-8"?>
<formControlPr xmlns="http://schemas.microsoft.com/office/spreadsheetml/2009/9/main" objectType="Scroll" dx="16" fmlaLink="WindowOffset" horiz="1" max="100" noThreeD="1" page="7"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0</xdr:col>
      <xdr:colOff>323850</xdr:colOff>
      <xdr:row>1</xdr:row>
      <xdr:rowOff>190500</xdr:rowOff>
    </xdr:from>
    <xdr:to>
      <xdr:col>6</xdr:col>
      <xdr:colOff>12954</xdr:colOff>
      <xdr:row>16</xdr:row>
      <xdr:rowOff>161925</xdr:rowOff>
    </xdr:to>
    <xdr:graphicFrame macro="">
      <xdr:nvGraphicFramePr>
        <xdr:cNvPr id="7" name="Bagan Garis Waktu" descr="Scrollable timeline of the project activities." title="Timeline Chart">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4</xdr:col>
          <xdr:colOff>47625</xdr:colOff>
          <xdr:row>18</xdr:row>
          <xdr:rowOff>209550</xdr:rowOff>
        </xdr:from>
        <xdr:to>
          <xdr:col>6</xdr:col>
          <xdr:colOff>0</xdr:colOff>
          <xdr:row>20</xdr:row>
          <xdr:rowOff>0</xdr:rowOff>
        </xdr:to>
        <xdr:sp macro="" textlink="">
          <xdr:nvSpPr>
            <xdr:cNvPr id="1025" name="Bilah Gulir" descr="Click the scroll bar to modify the project time frame shown on the Timeline Chart or enter the start date for the display of project activities in cell D20."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id="1" name="Activities" displayName="Activities" ref="B22:F34" totalsRowShown="0" headerRowDxfId="6" dataDxfId="5">
  <autoFilter ref="B22:F34"/>
  <sortState ref="C20:F25">
    <sortCondition ref="D19:D25"/>
  </sortState>
  <tableColumns count="5">
    <tableColumn id="5" name="Id" dataDxfId="4">
      <calculatedColumnFormula>N(B22)+1</calculatedColumnFormula>
    </tableColumn>
    <tableColumn id="1" name="HOẠT ĐỘNG" dataDxfId="3"/>
    <tableColumn id="2" name="BẮT ĐẦU" dataDxfId="2">
      <calculatedColumnFormula>D22+10</calculatedColumnFormula>
    </tableColumn>
    <tableColumn id="3" name="KẾT THÚC" dataDxfId="1">
      <calculatedColumnFormula>Activities[[#This Row],[BẮT ĐẦU]]+2</calculatedColumnFormula>
    </tableColumn>
    <tableColumn id="4" name="GHI CHÚ" dataDxfId="0"/>
  </tableColumns>
  <tableStyleInfo name="Project Timeline" showFirstColumn="0" showLastColumn="0" showRowStripes="1" showColumnStripes="0"/>
  <extLst>
    <ext xmlns:x14="http://schemas.microsoft.com/office/spreadsheetml/2009/9/main" uri="{504A1905-F514-4f6f-8877-14C23A59335A}">
      <x14:table altText="Activities Table" altTextSummary="This table is for the user to enter and manage academic activities.  The columns are Activity, Start, End, and Notes.  All activities entered in the table will be rendered in the Timeline Chart."/>
    </ext>
  </extLst>
</table>
</file>

<file path=xl/theme/theme1.xml><?xml version="1.0" encoding="utf-8"?>
<a:theme xmlns:a="http://schemas.openxmlformats.org/drawingml/2006/main" name="Office Theme">
  <a:themeElements>
    <a:clrScheme name="Project Timeline">
      <a:dk1>
        <a:sysClr val="windowText" lastClr="000000"/>
      </a:dk1>
      <a:lt1>
        <a:sysClr val="window" lastClr="FFFFFF"/>
      </a:lt1>
      <a:dk2>
        <a:srgbClr val="37464D"/>
      </a:dk2>
      <a:lt2>
        <a:srgbClr val="F0ECEB"/>
      </a:lt2>
      <a:accent1>
        <a:srgbClr val="FE713B"/>
      </a:accent1>
      <a:accent2>
        <a:srgbClr val="0CA8C7"/>
      </a:accent2>
      <a:accent3>
        <a:srgbClr val="9BD174"/>
      </a:accent3>
      <a:accent4>
        <a:srgbClr val="8F6BA2"/>
      </a:accent4>
      <a:accent5>
        <a:srgbClr val="FFED56"/>
      </a:accent5>
      <a:accent6>
        <a:srgbClr val="E95877"/>
      </a:accent6>
      <a:hlink>
        <a:srgbClr val="47C2D9"/>
      </a:hlink>
      <a:folHlink>
        <a:srgbClr val="8F6BA2"/>
      </a:folHlink>
    </a:clrScheme>
    <a:fontScheme name="Project Timelin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5"/>
    <pageSetUpPr autoPageBreaks="0"/>
  </sheetPr>
  <dimension ref="A1:G34"/>
  <sheetViews>
    <sheetView showGridLines="0" tabSelected="1" zoomScaleNormal="100" workbookViewId="0">
      <selection activeCell="C26" sqref="C26"/>
    </sheetView>
  </sheetViews>
  <sheetFormatPr defaultRowHeight="17.25" customHeight="1" x14ac:dyDescent="0.2"/>
  <cols>
    <col min="1" max="1" width="5.5703125" style="10" customWidth="1"/>
    <col min="2" max="2" width="0" style="10" hidden="1" customWidth="1"/>
    <col min="3" max="3" width="31" style="10" customWidth="1"/>
    <col min="4" max="5" width="18.42578125" style="10" customWidth="1"/>
    <col min="6" max="6" width="56.85546875" style="10" customWidth="1"/>
    <col min="7" max="7" width="5.5703125" style="10" customWidth="1"/>
    <col min="8" max="16384" width="9.140625" style="10"/>
  </cols>
  <sheetData>
    <row r="1" spans="1:7" s="9" customFormat="1" ht="47.25" customHeight="1" thickBot="1" x14ac:dyDescent="0.25">
      <c r="A1" s="5"/>
      <c r="B1" s="6"/>
      <c r="C1" s="7" t="s">
        <v>8</v>
      </c>
      <c r="D1" s="5"/>
      <c r="E1" s="5"/>
      <c r="F1" s="5"/>
      <c r="G1" s="8"/>
    </row>
    <row r="2" spans="1:7" ht="17.25" customHeight="1" thickTop="1" x14ac:dyDescent="0.2">
      <c r="C2" s="11"/>
    </row>
    <row r="18" spans="2:6" ht="17.25" customHeight="1" thickBot="1" x14ac:dyDescent="0.25">
      <c r="C18" s="12"/>
      <c r="D18" s="12"/>
      <c r="E18" s="12"/>
      <c r="F18" s="12"/>
    </row>
    <row r="19" spans="2:6" ht="17.25" customHeight="1" thickTop="1" x14ac:dyDescent="0.2">
      <c r="C19" s="13"/>
      <c r="D19" s="13"/>
      <c r="E19" s="13"/>
      <c r="F19" s="13"/>
    </row>
    <row r="20" spans="2:6" ht="17.25" customHeight="1" x14ac:dyDescent="0.3">
      <c r="C20" s="14" t="s">
        <v>7</v>
      </c>
      <c r="D20" s="15">
        <f ca="1">TODAY()</f>
        <v>45665</v>
      </c>
      <c r="E20" s="13"/>
      <c r="F20" s="13"/>
    </row>
    <row r="21" spans="2:6" ht="17.25" customHeight="1" x14ac:dyDescent="0.2">
      <c r="C21" s="13"/>
      <c r="D21" s="13"/>
      <c r="E21" s="13"/>
      <c r="F21" s="13"/>
    </row>
    <row r="22" spans="2:6" ht="17.25" customHeight="1" x14ac:dyDescent="0.2">
      <c r="B22" s="16" t="s">
        <v>0</v>
      </c>
      <c r="C22" s="17" t="s">
        <v>1</v>
      </c>
      <c r="D22" s="17" t="s">
        <v>2</v>
      </c>
      <c r="E22" s="17" t="s">
        <v>3</v>
      </c>
      <c r="F22" s="17" t="s">
        <v>4</v>
      </c>
    </row>
    <row r="23" spans="2:6" ht="17.25" customHeight="1" x14ac:dyDescent="0.2">
      <c r="B23" s="16">
        <f t="shared" ref="B23:B28" si="0">N(B22)+1</f>
        <v>1</v>
      </c>
      <c r="C23" s="18" t="s">
        <v>5</v>
      </c>
      <c r="D23" s="19">
        <f ca="1">D20</f>
        <v>45665</v>
      </c>
      <c r="E23" s="19"/>
      <c r="F23" s="18"/>
    </row>
    <row r="24" spans="2:6" ht="17.25" customHeight="1" x14ac:dyDescent="0.2">
      <c r="B24" s="16">
        <f t="shared" si="0"/>
        <v>2</v>
      </c>
      <c r="C24" s="18" t="s">
        <v>21</v>
      </c>
      <c r="D24" s="19">
        <f ca="1">D23+3</f>
        <v>45668</v>
      </c>
      <c r="E24" s="19">
        <f ca="1">Activities[[#This Row],[BẮT ĐẦU]]+3</f>
        <v>45671</v>
      </c>
      <c r="F24" s="18"/>
    </row>
    <row r="25" spans="2:6" ht="17.25" customHeight="1" x14ac:dyDescent="0.2">
      <c r="B25" s="16">
        <f t="shared" si="0"/>
        <v>3</v>
      </c>
      <c r="C25" s="18" t="s">
        <v>22</v>
      </c>
      <c r="D25" s="19">
        <f ca="1">+E24+1</f>
        <v>45672</v>
      </c>
      <c r="E25" s="19">
        <f ca="1">Activities[[#This Row],[BẮT ĐẦU]]+3</f>
        <v>45675</v>
      </c>
      <c r="F25" s="18"/>
    </row>
    <row r="26" spans="2:6" ht="17.25" customHeight="1" x14ac:dyDescent="0.2">
      <c r="B26" s="16">
        <f t="shared" si="0"/>
        <v>4</v>
      </c>
      <c r="C26" s="18" t="s">
        <v>23</v>
      </c>
      <c r="D26" s="19">
        <f ca="1">D25+5</f>
        <v>45677</v>
      </c>
      <c r="E26" s="19"/>
      <c r="F26" s="18"/>
    </row>
    <row r="27" spans="2:6" ht="17.25" customHeight="1" x14ac:dyDescent="0.2">
      <c r="B27" s="16">
        <f t="shared" si="0"/>
        <v>5</v>
      </c>
      <c r="C27" s="18" t="s">
        <v>24</v>
      </c>
      <c r="D27" s="19">
        <f t="shared" ref="D24:D34" ca="1" si="1">D26+10</f>
        <v>45687</v>
      </c>
      <c r="E27" s="19">
        <f ca="1">Activities[[#This Row],[BẮT ĐẦU]]+2</f>
        <v>45689</v>
      </c>
      <c r="F27" s="18"/>
    </row>
    <row r="28" spans="2:6" ht="17.25" customHeight="1" x14ac:dyDescent="0.2">
      <c r="B28" s="16">
        <f t="shared" si="0"/>
        <v>6</v>
      </c>
      <c r="C28" s="18" t="s">
        <v>25</v>
      </c>
      <c r="D28" s="19">
        <f t="shared" ca="1" si="1"/>
        <v>45697</v>
      </c>
      <c r="E28" s="19">
        <f ca="1">Activities[[#This Row],[BẮT ĐẦU]]+2</f>
        <v>45699</v>
      </c>
      <c r="F28" s="18"/>
    </row>
    <row r="29" spans="2:6" ht="17.25" customHeight="1" x14ac:dyDescent="0.2">
      <c r="B29" s="20">
        <f t="shared" ref="B29:B34" si="2">N(B28)+1</f>
        <v>7</v>
      </c>
      <c r="C29" s="18" t="s">
        <v>26</v>
      </c>
      <c r="D29" s="19">
        <f t="shared" ca="1" si="1"/>
        <v>45707</v>
      </c>
      <c r="E29" s="19">
        <f ca="1">Activities[[#This Row],[BẮT ĐẦU]]+2</f>
        <v>45709</v>
      </c>
      <c r="F29" s="18"/>
    </row>
    <row r="30" spans="2:6" ht="17.25" customHeight="1" x14ac:dyDescent="0.2">
      <c r="B30" s="20">
        <f t="shared" si="2"/>
        <v>8</v>
      </c>
      <c r="C30" s="18" t="s">
        <v>27</v>
      </c>
      <c r="D30" s="19">
        <f t="shared" ca="1" si="1"/>
        <v>45717</v>
      </c>
      <c r="E30" s="19"/>
      <c r="F30" s="18"/>
    </row>
    <row r="31" spans="2:6" ht="17.25" customHeight="1" x14ac:dyDescent="0.2">
      <c r="B31" s="20">
        <f t="shared" si="2"/>
        <v>9</v>
      </c>
      <c r="C31" s="18" t="s">
        <v>28</v>
      </c>
      <c r="D31" s="19">
        <f t="shared" ca="1" si="1"/>
        <v>45727</v>
      </c>
      <c r="E31" s="19">
        <f ca="1">Activities[[#This Row],[BẮT ĐẦU]]+2</f>
        <v>45729</v>
      </c>
      <c r="F31" s="18"/>
    </row>
    <row r="32" spans="2:6" ht="17.25" customHeight="1" x14ac:dyDescent="0.2">
      <c r="B32" s="20">
        <f t="shared" si="2"/>
        <v>10</v>
      </c>
      <c r="C32" s="18" t="s">
        <v>29</v>
      </c>
      <c r="D32" s="19">
        <f t="shared" ca="1" si="1"/>
        <v>45737</v>
      </c>
      <c r="E32" s="19">
        <f ca="1">Activities[[#This Row],[BẮT ĐẦU]]+2</f>
        <v>45739</v>
      </c>
      <c r="F32" s="18"/>
    </row>
    <row r="33" spans="2:6" ht="17.25" customHeight="1" x14ac:dyDescent="0.2">
      <c r="B33" s="20">
        <f t="shared" si="2"/>
        <v>11</v>
      </c>
      <c r="C33" s="18" t="s">
        <v>30</v>
      </c>
      <c r="D33" s="19">
        <f t="shared" ca="1" si="1"/>
        <v>45747</v>
      </c>
      <c r="E33" s="19">
        <f ca="1">Activities[[#This Row],[BẮT ĐẦU]]+2</f>
        <v>45749</v>
      </c>
      <c r="F33" s="18"/>
    </row>
    <row r="34" spans="2:6" ht="17.25" customHeight="1" x14ac:dyDescent="0.2">
      <c r="B34" s="20">
        <f t="shared" si="2"/>
        <v>12</v>
      </c>
      <c r="C34" s="18" t="s">
        <v>6</v>
      </c>
      <c r="D34" s="19">
        <f t="shared" ca="1" si="1"/>
        <v>45757</v>
      </c>
      <c r="E34" s="19"/>
      <c r="F34" s="18"/>
    </row>
  </sheetData>
  <sheetProtection selectLockedCells="1"/>
  <printOptions horizontalCentered="1"/>
  <pageMargins left="0.25" right="0.25" top="0.5" bottom="0.5" header="0.3" footer="0.3"/>
  <pageSetup fitToHeight="0" orientation="landscape" r:id="rId1"/>
  <rowBreaks count="2" manualBreakCount="2">
    <brk id="18" max="16383" man="1"/>
    <brk id="20" max="16383" man="1"/>
  </rowBreaks>
  <ignoredErrors>
    <ignoredError sqref="D27:D34" unlockedFormula="1"/>
    <ignoredError sqref="D26 E24:E25" calculatedColumn="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Bilah Gulir">
              <controlPr defaultSize="0" autoPict="0" altText="Click the scroll bar to modify the project time frame shown on the Timeline Chart or enter the start date for the display of project activities in cell D20.">
                <anchor moveWithCells="1">
                  <from>
                    <xdr:col>4</xdr:col>
                    <xdr:colOff>47625</xdr:colOff>
                    <xdr:row>18</xdr:row>
                    <xdr:rowOff>209550</xdr:rowOff>
                  </from>
                  <to>
                    <xdr:col>6</xdr:col>
                    <xdr:colOff>0</xdr:colOff>
                    <xdr:row>20</xdr:row>
                    <xdr:rowOff>0</xdr:rowOff>
                  </to>
                </anchor>
              </controlPr>
            </control>
          </mc:Choice>
        </mc:AlternateContent>
      </controls>
    </mc:Choice>
  </mc:AlternateContent>
  <tableParts count="1">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I72"/>
  <sheetViews>
    <sheetView workbookViewId="0"/>
  </sheetViews>
  <sheetFormatPr defaultRowHeight="12.75" x14ac:dyDescent="0.2"/>
  <cols>
    <col min="1" max="2" width="9.140625" style="1"/>
    <col min="3" max="3" width="17.42578125" style="1" customWidth="1"/>
    <col min="4" max="4" width="18" style="1" customWidth="1"/>
    <col min="5" max="34" width="10.85546875" style="1" customWidth="1"/>
    <col min="35" max="35" width="17.5703125" style="1" customWidth="1"/>
    <col min="36" max="16384" width="9.140625" style="1"/>
  </cols>
  <sheetData>
    <row r="1" spans="1:6" x14ac:dyDescent="0.2">
      <c r="A1" s="1" t="s">
        <v>9</v>
      </c>
    </row>
    <row r="3" spans="1:6" x14ac:dyDescent="0.2">
      <c r="C3" s="1" t="s">
        <v>10</v>
      </c>
      <c r="D3" s="2">
        <f ca="1">TODAY()</f>
        <v>45665</v>
      </c>
      <c r="E3" s="2"/>
    </row>
    <row r="4" spans="1:6" x14ac:dyDescent="0.2">
      <c r="D4" s="1">
        <v>5</v>
      </c>
    </row>
    <row r="6" spans="1:6" x14ac:dyDescent="0.2">
      <c r="E6" s="1" t="e">
        <f>NA()</f>
        <v>#N/A</v>
      </c>
    </row>
    <row r="7" spans="1:6" x14ac:dyDescent="0.2">
      <c r="E7" s="1" t="e">
        <f>NA()</f>
        <v>#N/A</v>
      </c>
    </row>
    <row r="8" spans="1:6" x14ac:dyDescent="0.2">
      <c r="E8" s="1" t="e">
        <f>NA()</f>
        <v>#N/A</v>
      </c>
    </row>
    <row r="9" spans="1:6" x14ac:dyDescent="0.2">
      <c r="C9" s="3" t="s">
        <v>11</v>
      </c>
      <c r="D9" s="1">
        <f ca="1">SUMPRODUCT( ((Activities[BẮT ĐẦU]&gt;=StartDateWindow)+(Activities[KẾT THÚC]&gt;=StartDateWindow)&gt;0)*(Activities[BẮT ĐẦU]&lt;=(StartDateWindow+WindowDays-1)) )</f>
        <v>5</v>
      </c>
      <c r="E9" s="1" t="e">
        <f>NA()</f>
        <v>#N/A</v>
      </c>
    </row>
    <row r="10" spans="1:6" x14ac:dyDescent="0.2">
      <c r="D10" s="1">
        <v>9</v>
      </c>
      <c r="E10" s="1" t="e">
        <f>NA()</f>
        <v>#N/A</v>
      </c>
    </row>
    <row r="11" spans="1:6" x14ac:dyDescent="0.2">
      <c r="D11" s="1">
        <f ca="1">D10-MIN(D10,D9)</f>
        <v>4</v>
      </c>
      <c r="E11" s="1" t="e">
        <f>NA()</f>
        <v>#N/A</v>
      </c>
    </row>
    <row r="12" spans="1:6" x14ac:dyDescent="0.2">
      <c r="E12" s="1" t="e">
        <f>NA()</f>
        <v>#N/A</v>
      </c>
    </row>
    <row r="13" spans="1:6" x14ac:dyDescent="0.2">
      <c r="C13" s="3"/>
      <c r="E13" s="1" t="e">
        <f>NA()</f>
        <v>#N/A</v>
      </c>
    </row>
    <row r="14" spans="1:6" x14ac:dyDescent="0.2">
      <c r="C14" s="3"/>
      <c r="E14" s="1" t="e">
        <f>NA()</f>
        <v>#N/A</v>
      </c>
    </row>
    <row r="15" spans="1:6" x14ac:dyDescent="0.2">
      <c r="C15" s="3"/>
      <c r="E15" s="1">
        <f t="array" aca="1" ref="E15" ca="1">INDEX(Activities[Id],MATCH(1, ((Activities[BẮT ĐẦU]&gt;=StartDateWindow)+(Activities[KẾT THÚC]&gt;=StartDateWindow)&gt;0)*(Activities[BẮT ĐẦU]&lt;=(StartDateWindow+WindowDays-1)), 0))</f>
        <v>1</v>
      </c>
      <c r="F15" s="1" t="e">
        <f t="shared" ref="F15:F23" ca="1" si="0">OFFSET(E15,-$D$11,)</f>
        <v>#N/A</v>
      </c>
    </row>
    <row r="16" spans="1:6" x14ac:dyDescent="0.2">
      <c r="C16" s="3"/>
      <c r="E16" s="1">
        <f t="array" aca="1" ref="E16" ca="1">INDEX(Activities[Id],MATCH(1, (Activities[Id]&gt;E15)*((Activities[BẮT ĐẦU]&gt;=StartDateWindow)+(Activities[KẾT THÚC]&gt;=StartDateWindow)&gt;0)*(Activities[BẮT ĐẦU]&lt;=(StartDateWindow+WindowDays-1)), 0))</f>
        <v>2</v>
      </c>
      <c r="F16" s="1" t="e">
        <f t="shared" ca="1" si="0"/>
        <v>#N/A</v>
      </c>
    </row>
    <row r="17" spans="1:35" x14ac:dyDescent="0.2">
      <c r="C17" s="3"/>
      <c r="E17" s="1">
        <f t="array" aca="1" ref="E17" ca="1">INDEX(Activities[Id],MATCH(1, (Activities[Id]&gt;E16)*((Activities[BẮT ĐẦU]&gt;=StartDateWindow)+(Activities[KẾT THÚC]&gt;=StartDateWindow)&gt;0)*(Activities[BẮT ĐẦU]&lt;=(StartDateWindow+WindowDays-1)), 0))</f>
        <v>3</v>
      </c>
      <c r="F17" s="1" t="e">
        <f t="shared" ca="1" si="0"/>
        <v>#N/A</v>
      </c>
    </row>
    <row r="18" spans="1:35" x14ac:dyDescent="0.2">
      <c r="E18" s="1">
        <f t="array" aca="1" ref="E18" ca="1">INDEX(Activities[Id],MATCH(1, (Activities[Id]&gt;E17)*((Activities[BẮT ĐẦU]&gt;=StartDateWindow)+(Activities[KẾT THÚC]&gt;=StartDateWindow)&gt;0)*(Activities[BẮT ĐẦU]&lt;=(StartDateWindow+WindowDays-1)), 0))</f>
        <v>4</v>
      </c>
      <c r="F18" s="1" t="e">
        <f t="shared" ca="1" si="0"/>
        <v>#N/A</v>
      </c>
    </row>
    <row r="19" spans="1:35" x14ac:dyDescent="0.2">
      <c r="E19" s="1">
        <f t="array" aca="1" ref="E19" ca="1">INDEX(Activities[Id],MATCH(1, (Activities[Id]&gt;E18)*((Activities[BẮT ĐẦU]&gt;=StartDateWindow)+(Activities[KẾT THÚC]&gt;=StartDateWindow)&gt;0)*(Activities[BẮT ĐẦU]&lt;=(StartDateWindow+WindowDays-1)), 0))</f>
        <v>5</v>
      </c>
      <c r="F19" s="1">
        <f t="shared" ca="1" si="0"/>
        <v>1</v>
      </c>
    </row>
    <row r="20" spans="1:35" x14ac:dyDescent="0.2">
      <c r="E20" s="1" t="e">
        <f t="array" aca="1" ref="E20" ca="1">INDEX(Activities[Id],MATCH(1, (Activities[Id]&gt;E19)*((Activities[BẮT ĐẦU]&gt;=StartDateWindow)+(Activities[KẾT THÚC]&gt;=StartDateWindow)&gt;0)*(Activities[BẮT ĐẦU]&lt;=(StartDateWindow+WindowDays-1)), 0))</f>
        <v>#N/A</v>
      </c>
      <c r="F20" s="1">
        <f t="shared" ca="1" si="0"/>
        <v>2</v>
      </c>
    </row>
    <row r="21" spans="1:35" x14ac:dyDescent="0.2">
      <c r="E21" s="1" t="e">
        <f t="array" aca="1" ref="E21" ca="1">INDEX(Activities[Id],MATCH(1, (Activities[Id]&gt;E20)*((Activities[BẮT ĐẦU]&gt;=StartDateWindow)+(Activities[KẾT THÚC]&gt;=StartDateWindow)&gt;0)*(Activities[BẮT ĐẦU]&lt;=(StartDateWindow+WindowDays-1)), 0))</f>
        <v>#N/A</v>
      </c>
      <c r="F21" s="1">
        <f t="shared" ca="1" si="0"/>
        <v>3</v>
      </c>
    </row>
    <row r="22" spans="1:35" x14ac:dyDescent="0.2">
      <c r="E22" s="1" t="e">
        <f t="array" aca="1" ref="E22" ca="1">INDEX(Activities[Id],MATCH(1, (Activities[Id]&gt;E21)*((Activities[BẮT ĐẦU]&gt;=StartDateWindow)+(Activities[KẾT THÚC]&gt;=StartDateWindow)&gt;0)*(Activities[BẮT ĐẦU]&lt;=(StartDateWindow+WindowDays-1)), 0))</f>
        <v>#N/A</v>
      </c>
      <c r="F22" s="1">
        <f t="shared" ca="1" si="0"/>
        <v>4</v>
      </c>
    </row>
    <row r="23" spans="1:35" x14ac:dyDescent="0.2">
      <c r="E23" s="1" t="e">
        <f t="array" aca="1" ref="E23" ca="1">INDEX(Activities[Id],MATCH(1, (Activities[Id]&gt;E22)*((Activities[BẮT ĐẦU]&gt;=StartDateWindow)+(Activities[KẾT THÚC]&gt;=StartDateWindow)&gt;0)*(Activities[BẮT ĐẦU]&lt;=(StartDateWindow+WindowDays-1)), 0))</f>
        <v>#N/A</v>
      </c>
      <c r="F23" s="1">
        <f t="shared" ca="1" si="0"/>
        <v>5</v>
      </c>
    </row>
    <row r="25" spans="1:35" x14ac:dyDescent="0.2">
      <c r="C25" s="1" t="s">
        <v>12</v>
      </c>
      <c r="D25" s="2">
        <f ca="1">StartDate+WindowOffset</f>
        <v>45665</v>
      </c>
    </row>
    <row r="26" spans="1:35" x14ac:dyDescent="0.2">
      <c r="C26" s="1" t="s">
        <v>13</v>
      </c>
      <c r="D26" s="1">
        <v>0</v>
      </c>
    </row>
    <row r="28" spans="1:35" x14ac:dyDescent="0.2">
      <c r="C28" s="1" t="s">
        <v>14</v>
      </c>
      <c r="D28" s="3">
        <f ca="1">'Lịch trình Dự án'!D20</f>
        <v>45665</v>
      </c>
    </row>
    <row r="29" spans="1:35" x14ac:dyDescent="0.2">
      <c r="C29" s="1" t="s">
        <v>15</v>
      </c>
      <c r="D29" s="1">
        <v>30</v>
      </c>
    </row>
    <row r="31" spans="1:35" x14ac:dyDescent="0.2">
      <c r="A31" s="1" t="s">
        <v>16</v>
      </c>
      <c r="B31" s="1" t="s">
        <v>17</v>
      </c>
      <c r="C31" s="1" t="s">
        <v>18</v>
      </c>
      <c r="D31" s="1" t="s">
        <v>19</v>
      </c>
      <c r="E31" s="2">
        <f ca="1">StartDateWindow</f>
        <v>45665</v>
      </c>
      <c r="F31" s="2">
        <f t="shared" ref="F31:AI31" ca="1" si="1">E31+1</f>
        <v>45666</v>
      </c>
      <c r="G31" s="2">
        <f t="shared" ca="1" si="1"/>
        <v>45667</v>
      </c>
      <c r="H31" s="2">
        <f t="shared" ca="1" si="1"/>
        <v>45668</v>
      </c>
      <c r="I31" s="2">
        <f t="shared" ca="1" si="1"/>
        <v>45669</v>
      </c>
      <c r="J31" s="2">
        <f t="shared" ca="1" si="1"/>
        <v>45670</v>
      </c>
      <c r="K31" s="2">
        <f t="shared" ca="1" si="1"/>
        <v>45671</v>
      </c>
      <c r="L31" s="2">
        <f t="shared" ca="1" si="1"/>
        <v>45672</v>
      </c>
      <c r="M31" s="2">
        <f t="shared" ca="1" si="1"/>
        <v>45673</v>
      </c>
      <c r="N31" s="2">
        <f t="shared" ca="1" si="1"/>
        <v>45674</v>
      </c>
      <c r="O31" s="2">
        <f t="shared" ca="1" si="1"/>
        <v>45675</v>
      </c>
      <c r="P31" s="2">
        <f t="shared" ca="1" si="1"/>
        <v>45676</v>
      </c>
      <c r="Q31" s="2">
        <f t="shared" ca="1" si="1"/>
        <v>45677</v>
      </c>
      <c r="R31" s="2">
        <f t="shared" ca="1" si="1"/>
        <v>45678</v>
      </c>
      <c r="S31" s="2">
        <f t="shared" ca="1" si="1"/>
        <v>45679</v>
      </c>
      <c r="T31" s="2">
        <f t="shared" ca="1" si="1"/>
        <v>45680</v>
      </c>
      <c r="U31" s="2">
        <f t="shared" ca="1" si="1"/>
        <v>45681</v>
      </c>
      <c r="V31" s="2">
        <f t="shared" ca="1" si="1"/>
        <v>45682</v>
      </c>
      <c r="W31" s="2">
        <f t="shared" ca="1" si="1"/>
        <v>45683</v>
      </c>
      <c r="X31" s="2">
        <f t="shared" ca="1" si="1"/>
        <v>45684</v>
      </c>
      <c r="Y31" s="2">
        <f t="shared" ca="1" si="1"/>
        <v>45685</v>
      </c>
      <c r="Z31" s="2">
        <f t="shared" ca="1" si="1"/>
        <v>45686</v>
      </c>
      <c r="AA31" s="2">
        <f t="shared" ca="1" si="1"/>
        <v>45687</v>
      </c>
      <c r="AB31" s="2">
        <f t="shared" ca="1" si="1"/>
        <v>45688</v>
      </c>
      <c r="AC31" s="2">
        <f t="shared" ca="1" si="1"/>
        <v>45689</v>
      </c>
      <c r="AD31" s="2">
        <f t="shared" ca="1" si="1"/>
        <v>45690</v>
      </c>
      <c r="AE31" s="2">
        <f t="shared" ca="1" si="1"/>
        <v>45691</v>
      </c>
      <c r="AF31" s="2">
        <f t="shared" ca="1" si="1"/>
        <v>45692</v>
      </c>
      <c r="AG31" s="2">
        <f t="shared" ca="1" si="1"/>
        <v>45693</v>
      </c>
      <c r="AH31" s="2">
        <f t="shared" ca="1" si="1"/>
        <v>45694</v>
      </c>
      <c r="AI31" s="2">
        <f t="shared" ca="1" si="1"/>
        <v>45695</v>
      </c>
    </row>
    <row r="32" spans="1:35" x14ac:dyDescent="0.2">
      <c r="A32" s="1">
        <v>11.3</v>
      </c>
      <c r="B32" s="1">
        <v>1</v>
      </c>
      <c r="C32" s="1" t="e">
        <f t="shared" ref="C32:C40" ca="1" si="2">F15</f>
        <v>#N/A</v>
      </c>
      <c r="D32" s="1" t="e">
        <f ca="1">INDEX(Activities[HOẠT ĐỘNG],MATCH($C32,Activities[Id],0))</f>
        <v>#N/A</v>
      </c>
      <c r="E32" s="1" t="e">
        <f ca="1">GridCalc</f>
        <v>#N/A</v>
      </c>
      <c r="F32" s="1" t="e">
        <f ca="1">GridCalc</f>
        <v>#N/A</v>
      </c>
      <c r="G32" s="1" t="e">
        <f ca="1">GridCalc</f>
        <v>#N/A</v>
      </c>
      <c r="H32" s="1" t="e">
        <f ca="1">GridCalc</f>
        <v>#N/A</v>
      </c>
      <c r="I32" s="1" t="e">
        <f ca="1">GridCalc</f>
        <v>#N/A</v>
      </c>
      <c r="J32" s="1" t="e">
        <f ca="1">GridCalc</f>
        <v>#N/A</v>
      </c>
      <c r="K32" s="1" t="e">
        <f ca="1">GridCalc</f>
        <v>#N/A</v>
      </c>
      <c r="L32" s="1" t="e">
        <f ca="1">GridCalc</f>
        <v>#N/A</v>
      </c>
      <c r="M32" s="1" t="e">
        <f ca="1">GridCalc</f>
        <v>#N/A</v>
      </c>
      <c r="N32" s="1" t="e">
        <f ca="1">GridCalc</f>
        <v>#N/A</v>
      </c>
      <c r="O32" s="1" t="e">
        <f ca="1">GridCalc</f>
        <v>#N/A</v>
      </c>
      <c r="P32" s="1" t="e">
        <f ca="1">GridCalc</f>
        <v>#N/A</v>
      </c>
      <c r="Q32" s="1" t="e">
        <f ca="1">GridCalc</f>
        <v>#N/A</v>
      </c>
      <c r="R32" s="1" t="e">
        <f ca="1">GridCalc</f>
        <v>#N/A</v>
      </c>
      <c r="S32" s="1" t="e">
        <f ca="1">GridCalc</f>
        <v>#N/A</v>
      </c>
      <c r="T32" s="1" t="e">
        <f ca="1">GridCalc</f>
        <v>#N/A</v>
      </c>
      <c r="U32" s="1" t="e">
        <f ca="1">GridCalc</f>
        <v>#N/A</v>
      </c>
      <c r="V32" s="1" t="e">
        <f ca="1">GridCalc</f>
        <v>#N/A</v>
      </c>
      <c r="W32" s="1" t="e">
        <f ca="1">GridCalc</f>
        <v>#N/A</v>
      </c>
      <c r="X32" s="1" t="e">
        <f ca="1">GridCalc</f>
        <v>#N/A</v>
      </c>
      <c r="Y32" s="1" t="e">
        <f ca="1">GridCalc</f>
        <v>#N/A</v>
      </c>
      <c r="Z32" s="1" t="e">
        <f ca="1">GridCalc</f>
        <v>#N/A</v>
      </c>
      <c r="AA32" s="1" t="e">
        <f ca="1">GridCalc</f>
        <v>#N/A</v>
      </c>
      <c r="AB32" s="1" t="e">
        <f ca="1">GridCalc</f>
        <v>#N/A</v>
      </c>
      <c r="AC32" s="1" t="e">
        <f ca="1">GridCalc</f>
        <v>#N/A</v>
      </c>
      <c r="AD32" s="1" t="e">
        <f ca="1">GridCalc</f>
        <v>#N/A</v>
      </c>
      <c r="AE32" s="1" t="e">
        <f ca="1">GridCalc</f>
        <v>#N/A</v>
      </c>
      <c r="AF32" s="1" t="e">
        <f ca="1">GridCalc</f>
        <v>#N/A</v>
      </c>
      <c r="AG32" s="1" t="e">
        <f ca="1">GridCalc</f>
        <v>#N/A</v>
      </c>
      <c r="AH32" s="1" t="e">
        <f ca="1">GridCalc</f>
        <v>#N/A</v>
      </c>
      <c r="AI32" s="1" t="e">
        <f ca="1">GridCalc</f>
        <v>#N/A</v>
      </c>
    </row>
    <row r="33" spans="1:35" x14ac:dyDescent="0.2">
      <c r="A33" s="1">
        <f>A32-1</f>
        <v>10.3</v>
      </c>
      <c r="B33" s="1">
        <v>2</v>
      </c>
      <c r="C33" s="1" t="e">
        <f t="shared" ca="1" si="2"/>
        <v>#N/A</v>
      </c>
      <c r="D33" s="1" t="e">
        <f ca="1">INDEX(Activities[HOẠT ĐỘNG],MATCH($C33,Activities[Id],0))</f>
        <v>#N/A</v>
      </c>
      <c r="E33" s="1" t="e">
        <f ca="1">GridCalc</f>
        <v>#N/A</v>
      </c>
      <c r="F33" s="1" t="e">
        <f ca="1">GridCalc</f>
        <v>#N/A</v>
      </c>
      <c r="G33" s="1" t="e">
        <f ca="1">GridCalc</f>
        <v>#N/A</v>
      </c>
      <c r="H33" s="1" t="e">
        <f ca="1">GridCalc</f>
        <v>#N/A</v>
      </c>
      <c r="I33" s="1" t="e">
        <f ca="1">GridCalc</f>
        <v>#N/A</v>
      </c>
      <c r="J33" s="1" t="e">
        <f ca="1">GridCalc</f>
        <v>#N/A</v>
      </c>
      <c r="K33" s="1" t="e">
        <f ca="1">GridCalc</f>
        <v>#N/A</v>
      </c>
      <c r="L33" s="1" t="e">
        <f ca="1">GridCalc</f>
        <v>#N/A</v>
      </c>
      <c r="M33" s="1" t="e">
        <f ca="1">GridCalc</f>
        <v>#N/A</v>
      </c>
      <c r="N33" s="1" t="e">
        <f ca="1">GridCalc</f>
        <v>#N/A</v>
      </c>
      <c r="O33" s="1" t="e">
        <f ca="1">GridCalc</f>
        <v>#N/A</v>
      </c>
      <c r="P33" s="1" t="e">
        <f ca="1">GridCalc</f>
        <v>#N/A</v>
      </c>
      <c r="Q33" s="1" t="e">
        <f ca="1">GridCalc</f>
        <v>#N/A</v>
      </c>
      <c r="R33" s="1" t="e">
        <f ca="1">GridCalc</f>
        <v>#N/A</v>
      </c>
      <c r="S33" s="1" t="e">
        <f ca="1">GridCalc</f>
        <v>#N/A</v>
      </c>
      <c r="T33" s="1" t="e">
        <f ca="1">GridCalc</f>
        <v>#N/A</v>
      </c>
      <c r="U33" s="1" t="e">
        <f ca="1">GridCalc</f>
        <v>#N/A</v>
      </c>
      <c r="V33" s="1" t="e">
        <f ca="1">GridCalc</f>
        <v>#N/A</v>
      </c>
      <c r="W33" s="1" t="e">
        <f ca="1">GridCalc</f>
        <v>#N/A</v>
      </c>
      <c r="X33" s="1" t="e">
        <f ca="1">GridCalc</f>
        <v>#N/A</v>
      </c>
      <c r="Y33" s="1" t="e">
        <f ca="1">GridCalc</f>
        <v>#N/A</v>
      </c>
      <c r="Z33" s="1" t="e">
        <f ca="1">GridCalc</f>
        <v>#N/A</v>
      </c>
      <c r="AA33" s="1" t="e">
        <f ca="1">GridCalc</f>
        <v>#N/A</v>
      </c>
      <c r="AB33" s="1" t="e">
        <f ca="1">GridCalc</f>
        <v>#N/A</v>
      </c>
      <c r="AC33" s="1" t="e">
        <f ca="1">GridCalc</f>
        <v>#N/A</v>
      </c>
      <c r="AD33" s="1" t="e">
        <f ca="1">GridCalc</f>
        <v>#N/A</v>
      </c>
      <c r="AE33" s="1" t="e">
        <f ca="1">GridCalc</f>
        <v>#N/A</v>
      </c>
      <c r="AF33" s="1" t="e">
        <f ca="1">GridCalc</f>
        <v>#N/A</v>
      </c>
      <c r="AG33" s="1" t="e">
        <f ca="1">GridCalc</f>
        <v>#N/A</v>
      </c>
      <c r="AH33" s="1" t="e">
        <f ca="1">GridCalc</f>
        <v>#N/A</v>
      </c>
      <c r="AI33" s="1" t="e">
        <f ca="1">GridCalc</f>
        <v>#N/A</v>
      </c>
    </row>
    <row r="34" spans="1:35" x14ac:dyDescent="0.2">
      <c r="A34" s="1">
        <f t="shared" ref="A34:A40" si="3">A33-1</f>
        <v>9.3000000000000007</v>
      </c>
      <c r="B34" s="1">
        <v>3</v>
      </c>
      <c r="C34" s="1" t="e">
        <f t="shared" ca="1" si="2"/>
        <v>#N/A</v>
      </c>
      <c r="D34" s="1" t="e">
        <f ca="1">INDEX(Activities[HOẠT ĐỘNG],MATCH($C34,Activities[Id],0))</f>
        <v>#N/A</v>
      </c>
      <c r="E34" s="1" t="e">
        <f ca="1">GridCalc</f>
        <v>#N/A</v>
      </c>
      <c r="F34" s="1" t="e">
        <f ca="1">GridCalc</f>
        <v>#N/A</v>
      </c>
      <c r="G34" s="1" t="e">
        <f ca="1">GridCalc</f>
        <v>#N/A</v>
      </c>
      <c r="H34" s="1" t="e">
        <f ca="1">GridCalc</f>
        <v>#N/A</v>
      </c>
      <c r="I34" s="1" t="e">
        <f ca="1">GridCalc</f>
        <v>#N/A</v>
      </c>
      <c r="J34" s="1" t="e">
        <f ca="1">GridCalc</f>
        <v>#N/A</v>
      </c>
      <c r="K34" s="1" t="e">
        <f ca="1">GridCalc</f>
        <v>#N/A</v>
      </c>
      <c r="L34" s="1" t="e">
        <f ca="1">GridCalc</f>
        <v>#N/A</v>
      </c>
      <c r="M34" s="1" t="e">
        <f ca="1">GridCalc</f>
        <v>#N/A</v>
      </c>
      <c r="N34" s="1" t="e">
        <f ca="1">GridCalc</f>
        <v>#N/A</v>
      </c>
      <c r="O34" s="1" t="e">
        <f ca="1">GridCalc</f>
        <v>#N/A</v>
      </c>
      <c r="P34" s="1" t="e">
        <f ca="1">GridCalc</f>
        <v>#N/A</v>
      </c>
      <c r="Q34" s="1" t="e">
        <f ca="1">GridCalc</f>
        <v>#N/A</v>
      </c>
      <c r="R34" s="1" t="e">
        <f ca="1">GridCalc</f>
        <v>#N/A</v>
      </c>
      <c r="S34" s="1" t="e">
        <f ca="1">GridCalc</f>
        <v>#N/A</v>
      </c>
      <c r="T34" s="1" t="e">
        <f ca="1">GridCalc</f>
        <v>#N/A</v>
      </c>
      <c r="U34" s="1" t="e">
        <f ca="1">GridCalc</f>
        <v>#N/A</v>
      </c>
      <c r="V34" s="1" t="e">
        <f ca="1">GridCalc</f>
        <v>#N/A</v>
      </c>
      <c r="W34" s="1" t="e">
        <f ca="1">GridCalc</f>
        <v>#N/A</v>
      </c>
      <c r="X34" s="1" t="e">
        <f ca="1">GridCalc</f>
        <v>#N/A</v>
      </c>
      <c r="Y34" s="1" t="e">
        <f ca="1">GridCalc</f>
        <v>#N/A</v>
      </c>
      <c r="Z34" s="1" t="e">
        <f ca="1">GridCalc</f>
        <v>#N/A</v>
      </c>
      <c r="AA34" s="1" t="e">
        <f ca="1">GridCalc</f>
        <v>#N/A</v>
      </c>
      <c r="AB34" s="1" t="e">
        <f ca="1">GridCalc</f>
        <v>#N/A</v>
      </c>
      <c r="AC34" s="1" t="e">
        <f ca="1">GridCalc</f>
        <v>#N/A</v>
      </c>
      <c r="AD34" s="1" t="e">
        <f ca="1">GridCalc</f>
        <v>#N/A</v>
      </c>
      <c r="AE34" s="1" t="e">
        <f ca="1">GridCalc</f>
        <v>#N/A</v>
      </c>
      <c r="AF34" s="1" t="e">
        <f ca="1">GridCalc</f>
        <v>#N/A</v>
      </c>
      <c r="AG34" s="1" t="e">
        <f ca="1">GridCalc</f>
        <v>#N/A</v>
      </c>
      <c r="AH34" s="1" t="e">
        <f ca="1">GridCalc</f>
        <v>#N/A</v>
      </c>
      <c r="AI34" s="1" t="e">
        <f ca="1">GridCalc</f>
        <v>#N/A</v>
      </c>
    </row>
    <row r="35" spans="1:35" x14ac:dyDescent="0.2">
      <c r="A35" s="1">
        <f t="shared" si="3"/>
        <v>8.3000000000000007</v>
      </c>
      <c r="B35" s="1">
        <v>4</v>
      </c>
      <c r="C35" s="1" t="e">
        <f t="shared" ca="1" si="2"/>
        <v>#N/A</v>
      </c>
      <c r="D35" s="1" t="e">
        <f ca="1">INDEX(Activities[HOẠT ĐỘNG],MATCH($C35,Activities[Id],0))</f>
        <v>#N/A</v>
      </c>
      <c r="E35" s="1" t="e">
        <f ca="1">GridCalc</f>
        <v>#N/A</v>
      </c>
      <c r="F35" s="1" t="e">
        <f ca="1">GridCalc</f>
        <v>#N/A</v>
      </c>
      <c r="G35" s="1" t="e">
        <f ca="1">GridCalc</f>
        <v>#N/A</v>
      </c>
      <c r="H35" s="1" t="e">
        <f ca="1">GridCalc</f>
        <v>#N/A</v>
      </c>
      <c r="I35" s="1" t="e">
        <f ca="1">GridCalc</f>
        <v>#N/A</v>
      </c>
      <c r="J35" s="1" t="e">
        <f ca="1">GridCalc</f>
        <v>#N/A</v>
      </c>
      <c r="K35" s="1" t="e">
        <f ca="1">GridCalc</f>
        <v>#N/A</v>
      </c>
      <c r="L35" s="1" t="e">
        <f ca="1">GridCalc</f>
        <v>#N/A</v>
      </c>
      <c r="M35" s="1" t="e">
        <f ca="1">GridCalc</f>
        <v>#N/A</v>
      </c>
      <c r="N35" s="1" t="e">
        <f ca="1">GridCalc</f>
        <v>#N/A</v>
      </c>
      <c r="O35" s="1" t="e">
        <f ca="1">GridCalc</f>
        <v>#N/A</v>
      </c>
      <c r="P35" s="1" t="e">
        <f ca="1">GridCalc</f>
        <v>#N/A</v>
      </c>
      <c r="Q35" s="1" t="e">
        <f ca="1">GridCalc</f>
        <v>#N/A</v>
      </c>
      <c r="R35" s="1" t="e">
        <f ca="1">GridCalc</f>
        <v>#N/A</v>
      </c>
      <c r="S35" s="1" t="e">
        <f ca="1">GridCalc</f>
        <v>#N/A</v>
      </c>
      <c r="T35" s="1" t="e">
        <f ca="1">GridCalc</f>
        <v>#N/A</v>
      </c>
      <c r="U35" s="1" t="e">
        <f ca="1">GridCalc</f>
        <v>#N/A</v>
      </c>
      <c r="V35" s="1" t="e">
        <f ca="1">GridCalc</f>
        <v>#N/A</v>
      </c>
      <c r="W35" s="1" t="e">
        <f ca="1">GridCalc</f>
        <v>#N/A</v>
      </c>
      <c r="X35" s="1" t="e">
        <f ca="1">GridCalc</f>
        <v>#N/A</v>
      </c>
      <c r="Y35" s="1" t="e">
        <f ca="1">GridCalc</f>
        <v>#N/A</v>
      </c>
      <c r="Z35" s="1" t="e">
        <f ca="1">GridCalc</f>
        <v>#N/A</v>
      </c>
      <c r="AA35" s="1" t="e">
        <f ca="1">GridCalc</f>
        <v>#N/A</v>
      </c>
      <c r="AB35" s="1" t="e">
        <f ca="1">GridCalc</f>
        <v>#N/A</v>
      </c>
      <c r="AC35" s="1" t="e">
        <f ca="1">GridCalc</f>
        <v>#N/A</v>
      </c>
      <c r="AD35" s="1" t="e">
        <f ca="1">GridCalc</f>
        <v>#N/A</v>
      </c>
      <c r="AE35" s="1" t="e">
        <f ca="1">GridCalc</f>
        <v>#N/A</v>
      </c>
      <c r="AF35" s="1" t="e">
        <f ca="1">GridCalc</f>
        <v>#N/A</v>
      </c>
      <c r="AG35" s="1" t="e">
        <f ca="1">GridCalc</f>
        <v>#N/A</v>
      </c>
      <c r="AH35" s="1" t="e">
        <f ca="1">GridCalc</f>
        <v>#N/A</v>
      </c>
      <c r="AI35" s="1" t="e">
        <f ca="1">GridCalc</f>
        <v>#N/A</v>
      </c>
    </row>
    <row r="36" spans="1:35" x14ac:dyDescent="0.2">
      <c r="A36" s="1">
        <f t="shared" si="3"/>
        <v>7.3000000000000007</v>
      </c>
      <c r="B36" s="1">
        <v>5</v>
      </c>
      <c r="C36" s="1">
        <f t="shared" ca="1" si="2"/>
        <v>1</v>
      </c>
      <c r="D36" s="1" t="str">
        <f ca="1">INDEX(Activities[HOẠT ĐỘNG],MATCH($C36,Activities[Id],0))</f>
        <v>Bắt đầu Dự án</v>
      </c>
      <c r="E36" s="1">
        <f ca="1">GridCalc</f>
        <v>7.3000000000000007</v>
      </c>
      <c r="F36" s="1" t="e">
        <f ca="1">GridCalc</f>
        <v>#N/A</v>
      </c>
      <c r="G36" s="1" t="e">
        <f ca="1">GridCalc</f>
        <v>#N/A</v>
      </c>
      <c r="H36" s="1" t="e">
        <f ca="1">GridCalc</f>
        <v>#N/A</v>
      </c>
      <c r="I36" s="1" t="e">
        <f ca="1">GridCalc</f>
        <v>#N/A</v>
      </c>
      <c r="J36" s="1" t="e">
        <f ca="1">GridCalc</f>
        <v>#N/A</v>
      </c>
      <c r="K36" s="1" t="e">
        <f ca="1">GridCalc</f>
        <v>#N/A</v>
      </c>
      <c r="L36" s="1" t="e">
        <f ca="1">GridCalc</f>
        <v>#N/A</v>
      </c>
      <c r="M36" s="1" t="e">
        <f ca="1">GridCalc</f>
        <v>#N/A</v>
      </c>
      <c r="N36" s="1" t="e">
        <f ca="1">GridCalc</f>
        <v>#N/A</v>
      </c>
      <c r="O36" s="1" t="e">
        <f ca="1">GridCalc</f>
        <v>#N/A</v>
      </c>
      <c r="P36" s="1" t="e">
        <f ca="1">GridCalc</f>
        <v>#N/A</v>
      </c>
      <c r="Q36" s="1" t="e">
        <f ca="1">GridCalc</f>
        <v>#N/A</v>
      </c>
      <c r="R36" s="1" t="e">
        <f ca="1">GridCalc</f>
        <v>#N/A</v>
      </c>
      <c r="S36" s="1" t="e">
        <f ca="1">GridCalc</f>
        <v>#N/A</v>
      </c>
      <c r="T36" s="1" t="e">
        <f ca="1">GridCalc</f>
        <v>#N/A</v>
      </c>
      <c r="U36" s="1" t="e">
        <f ca="1">GridCalc</f>
        <v>#N/A</v>
      </c>
      <c r="V36" s="1" t="e">
        <f ca="1">GridCalc</f>
        <v>#N/A</v>
      </c>
      <c r="W36" s="1" t="e">
        <f ca="1">GridCalc</f>
        <v>#N/A</v>
      </c>
      <c r="X36" s="1" t="e">
        <f ca="1">GridCalc</f>
        <v>#N/A</v>
      </c>
      <c r="Y36" s="1" t="e">
        <f ca="1">GridCalc</f>
        <v>#N/A</v>
      </c>
      <c r="Z36" s="1" t="e">
        <f ca="1">GridCalc</f>
        <v>#N/A</v>
      </c>
      <c r="AA36" s="1" t="e">
        <f ca="1">GridCalc</f>
        <v>#N/A</v>
      </c>
      <c r="AB36" s="1" t="e">
        <f ca="1">GridCalc</f>
        <v>#N/A</v>
      </c>
      <c r="AC36" s="1" t="e">
        <f ca="1">GridCalc</f>
        <v>#N/A</v>
      </c>
      <c r="AD36" s="1" t="e">
        <f ca="1">GridCalc</f>
        <v>#N/A</v>
      </c>
      <c r="AE36" s="1" t="e">
        <f ca="1">GridCalc</f>
        <v>#N/A</v>
      </c>
      <c r="AF36" s="1" t="e">
        <f ca="1">GridCalc</f>
        <v>#N/A</v>
      </c>
      <c r="AG36" s="1" t="e">
        <f ca="1">GridCalc</f>
        <v>#N/A</v>
      </c>
      <c r="AH36" s="1" t="e">
        <f ca="1">GridCalc</f>
        <v>#N/A</v>
      </c>
      <c r="AI36" s="1" t="e">
        <f ca="1">GridCalc</f>
        <v>#N/A</v>
      </c>
    </row>
    <row r="37" spans="1:35" x14ac:dyDescent="0.2">
      <c r="A37" s="1">
        <f t="shared" si="3"/>
        <v>6.3000000000000007</v>
      </c>
      <c r="B37" s="1">
        <v>6</v>
      </c>
      <c r="C37" s="1">
        <f t="shared" ca="1" si="2"/>
        <v>2</v>
      </c>
      <c r="D37" s="1" t="str">
        <f ca="1">INDEX(Activities[HOẠT ĐỘNG],MATCH($C37,Activities[Id],0))</f>
        <v>Mốc thời gian 1</v>
      </c>
      <c r="E37" s="1" t="e">
        <f ca="1">GridCalc</f>
        <v>#N/A</v>
      </c>
      <c r="F37" s="1" t="e">
        <f ca="1">GridCalc</f>
        <v>#N/A</v>
      </c>
      <c r="G37" s="1" t="e">
        <f ca="1">GridCalc</f>
        <v>#N/A</v>
      </c>
      <c r="H37" s="1">
        <f ca="1">GridCalc</f>
        <v>6.3000000000000007</v>
      </c>
      <c r="I37" s="1">
        <f ca="1">GridCalc</f>
        <v>6.3000000000000007</v>
      </c>
      <c r="J37" s="1">
        <f ca="1">GridCalc</f>
        <v>6.3000000000000007</v>
      </c>
      <c r="K37" s="1">
        <f ca="1">GridCalc</f>
        <v>6.3000000000000007</v>
      </c>
      <c r="L37" s="1" t="e">
        <f ca="1">GridCalc</f>
        <v>#N/A</v>
      </c>
      <c r="M37" s="1" t="e">
        <f ca="1">GridCalc</f>
        <v>#N/A</v>
      </c>
      <c r="N37" s="1" t="e">
        <f ca="1">GridCalc</f>
        <v>#N/A</v>
      </c>
      <c r="O37" s="1" t="e">
        <f ca="1">GridCalc</f>
        <v>#N/A</v>
      </c>
      <c r="P37" s="1" t="e">
        <f ca="1">GridCalc</f>
        <v>#N/A</v>
      </c>
      <c r="Q37" s="1" t="e">
        <f ca="1">GridCalc</f>
        <v>#N/A</v>
      </c>
      <c r="R37" s="1" t="e">
        <f ca="1">GridCalc</f>
        <v>#N/A</v>
      </c>
      <c r="S37" s="1" t="e">
        <f ca="1">GridCalc</f>
        <v>#N/A</v>
      </c>
      <c r="T37" s="1" t="e">
        <f ca="1">GridCalc</f>
        <v>#N/A</v>
      </c>
      <c r="U37" s="1" t="e">
        <f ca="1">GridCalc</f>
        <v>#N/A</v>
      </c>
      <c r="V37" s="1" t="e">
        <f ca="1">GridCalc</f>
        <v>#N/A</v>
      </c>
      <c r="W37" s="1" t="e">
        <f ca="1">GridCalc</f>
        <v>#N/A</v>
      </c>
      <c r="X37" s="1" t="e">
        <f ca="1">GridCalc</f>
        <v>#N/A</v>
      </c>
      <c r="Y37" s="1" t="e">
        <f ca="1">GridCalc</f>
        <v>#N/A</v>
      </c>
      <c r="Z37" s="1" t="e">
        <f ca="1">GridCalc</f>
        <v>#N/A</v>
      </c>
      <c r="AA37" s="1" t="e">
        <f ca="1">GridCalc</f>
        <v>#N/A</v>
      </c>
      <c r="AB37" s="1" t="e">
        <f ca="1">GridCalc</f>
        <v>#N/A</v>
      </c>
      <c r="AC37" s="1" t="e">
        <f ca="1">GridCalc</f>
        <v>#N/A</v>
      </c>
      <c r="AD37" s="1" t="e">
        <f ca="1">GridCalc</f>
        <v>#N/A</v>
      </c>
      <c r="AE37" s="1" t="e">
        <f ca="1">GridCalc</f>
        <v>#N/A</v>
      </c>
      <c r="AF37" s="1" t="e">
        <f ca="1">GridCalc</f>
        <v>#N/A</v>
      </c>
      <c r="AG37" s="1" t="e">
        <f ca="1">GridCalc</f>
        <v>#N/A</v>
      </c>
      <c r="AH37" s="1" t="e">
        <f ca="1">GridCalc</f>
        <v>#N/A</v>
      </c>
      <c r="AI37" s="1" t="e">
        <f ca="1">GridCalc</f>
        <v>#N/A</v>
      </c>
    </row>
    <row r="38" spans="1:35" x14ac:dyDescent="0.2">
      <c r="A38" s="1">
        <f t="shared" si="3"/>
        <v>5.3000000000000007</v>
      </c>
      <c r="B38" s="1">
        <v>7</v>
      </c>
      <c r="C38" s="1">
        <f t="shared" ca="1" si="2"/>
        <v>3</v>
      </c>
      <c r="D38" s="1" t="str">
        <f ca="1">INDEX(Activities[HOẠT ĐỘNG],MATCH($C38,Activities[Id],0))</f>
        <v>Mốc thời gian 2</v>
      </c>
      <c r="E38" s="1" t="e">
        <f ca="1">GridCalc</f>
        <v>#N/A</v>
      </c>
      <c r="F38" s="1" t="e">
        <f ca="1">GridCalc</f>
        <v>#N/A</v>
      </c>
      <c r="G38" s="1" t="e">
        <f ca="1">GridCalc</f>
        <v>#N/A</v>
      </c>
      <c r="H38" s="1" t="e">
        <f ca="1">GridCalc</f>
        <v>#N/A</v>
      </c>
      <c r="I38" s="1" t="e">
        <f ca="1">GridCalc</f>
        <v>#N/A</v>
      </c>
      <c r="J38" s="1" t="e">
        <f ca="1">GridCalc</f>
        <v>#N/A</v>
      </c>
      <c r="K38" s="1" t="e">
        <f ca="1">GridCalc</f>
        <v>#N/A</v>
      </c>
      <c r="L38" s="1">
        <f ca="1">GridCalc</f>
        <v>5.3000000000000007</v>
      </c>
      <c r="M38" s="1">
        <f ca="1">GridCalc</f>
        <v>5.3000000000000007</v>
      </c>
      <c r="N38" s="1">
        <f ca="1">GridCalc</f>
        <v>5.3000000000000007</v>
      </c>
      <c r="O38" s="1">
        <f ca="1">GridCalc</f>
        <v>5.3000000000000007</v>
      </c>
      <c r="P38" s="1" t="e">
        <f ca="1">GridCalc</f>
        <v>#N/A</v>
      </c>
      <c r="Q38" s="1" t="e">
        <f ca="1">GridCalc</f>
        <v>#N/A</v>
      </c>
      <c r="R38" s="1" t="e">
        <f ca="1">GridCalc</f>
        <v>#N/A</v>
      </c>
      <c r="S38" s="1" t="e">
        <f ca="1">GridCalc</f>
        <v>#N/A</v>
      </c>
      <c r="T38" s="1" t="e">
        <f ca="1">GridCalc</f>
        <v>#N/A</v>
      </c>
      <c r="U38" s="1" t="e">
        <f ca="1">GridCalc</f>
        <v>#N/A</v>
      </c>
      <c r="V38" s="1" t="e">
        <f ca="1">GridCalc</f>
        <v>#N/A</v>
      </c>
      <c r="W38" s="1" t="e">
        <f ca="1">GridCalc</f>
        <v>#N/A</v>
      </c>
      <c r="X38" s="1" t="e">
        <f ca="1">GridCalc</f>
        <v>#N/A</v>
      </c>
      <c r="Y38" s="1" t="e">
        <f ca="1">GridCalc</f>
        <v>#N/A</v>
      </c>
      <c r="Z38" s="1" t="e">
        <f ca="1">GridCalc</f>
        <v>#N/A</v>
      </c>
      <c r="AA38" s="1" t="e">
        <f ca="1">GridCalc</f>
        <v>#N/A</v>
      </c>
      <c r="AB38" s="1" t="e">
        <f ca="1">GridCalc</f>
        <v>#N/A</v>
      </c>
      <c r="AC38" s="1" t="e">
        <f ca="1">GridCalc</f>
        <v>#N/A</v>
      </c>
      <c r="AD38" s="1" t="e">
        <f ca="1">GridCalc</f>
        <v>#N/A</v>
      </c>
      <c r="AE38" s="1" t="e">
        <f ca="1">GridCalc</f>
        <v>#N/A</v>
      </c>
      <c r="AF38" s="1" t="e">
        <f ca="1">GridCalc</f>
        <v>#N/A</v>
      </c>
      <c r="AG38" s="1" t="e">
        <f ca="1">GridCalc</f>
        <v>#N/A</v>
      </c>
      <c r="AH38" s="1" t="e">
        <f ca="1">GridCalc</f>
        <v>#N/A</v>
      </c>
      <c r="AI38" s="1" t="e">
        <f ca="1">GridCalc</f>
        <v>#N/A</v>
      </c>
    </row>
    <row r="39" spans="1:35" x14ac:dyDescent="0.2">
      <c r="A39" s="1">
        <f t="shared" si="3"/>
        <v>4.3000000000000007</v>
      </c>
      <c r="B39" s="1">
        <v>8</v>
      </c>
      <c r="C39" s="1">
        <f t="shared" ca="1" si="2"/>
        <v>4</v>
      </c>
      <c r="D39" s="1" t="str">
        <f ca="1">INDEX(Activities[HOẠT ĐỘNG],MATCH($C39,Activities[Id],0))</f>
        <v>Mốc thời gian 3</v>
      </c>
      <c r="E39" s="1" t="e">
        <f ca="1">GridCalc</f>
        <v>#N/A</v>
      </c>
      <c r="F39" s="1" t="e">
        <f ca="1">GridCalc</f>
        <v>#N/A</v>
      </c>
      <c r="G39" s="1" t="e">
        <f ca="1">GridCalc</f>
        <v>#N/A</v>
      </c>
      <c r="H39" s="1" t="e">
        <f ca="1">GridCalc</f>
        <v>#N/A</v>
      </c>
      <c r="I39" s="1" t="e">
        <f ca="1">GridCalc</f>
        <v>#N/A</v>
      </c>
      <c r="J39" s="1" t="e">
        <f ca="1">GridCalc</f>
        <v>#N/A</v>
      </c>
      <c r="K39" s="1" t="e">
        <f ca="1">GridCalc</f>
        <v>#N/A</v>
      </c>
      <c r="L39" s="1" t="e">
        <f ca="1">GridCalc</f>
        <v>#N/A</v>
      </c>
      <c r="M39" s="1" t="e">
        <f ca="1">GridCalc</f>
        <v>#N/A</v>
      </c>
      <c r="N39" s="1" t="e">
        <f ca="1">GridCalc</f>
        <v>#N/A</v>
      </c>
      <c r="O39" s="1" t="e">
        <f ca="1">GridCalc</f>
        <v>#N/A</v>
      </c>
      <c r="P39" s="1" t="e">
        <f ca="1">GridCalc</f>
        <v>#N/A</v>
      </c>
      <c r="Q39" s="1">
        <f ca="1">GridCalc</f>
        <v>4.3000000000000007</v>
      </c>
      <c r="R39" s="1" t="e">
        <f ca="1">GridCalc</f>
        <v>#N/A</v>
      </c>
      <c r="S39" s="1" t="e">
        <f ca="1">GridCalc</f>
        <v>#N/A</v>
      </c>
      <c r="T39" s="1" t="e">
        <f ca="1">GridCalc</f>
        <v>#N/A</v>
      </c>
      <c r="U39" s="1" t="e">
        <f ca="1">GridCalc</f>
        <v>#N/A</v>
      </c>
      <c r="V39" s="1" t="e">
        <f ca="1">GridCalc</f>
        <v>#N/A</v>
      </c>
      <c r="W39" s="1" t="e">
        <f ca="1">GridCalc</f>
        <v>#N/A</v>
      </c>
      <c r="X39" s="1" t="e">
        <f ca="1">GridCalc</f>
        <v>#N/A</v>
      </c>
      <c r="Y39" s="1" t="e">
        <f ca="1">GridCalc</f>
        <v>#N/A</v>
      </c>
      <c r="Z39" s="1" t="e">
        <f ca="1">GridCalc</f>
        <v>#N/A</v>
      </c>
      <c r="AA39" s="1" t="e">
        <f ca="1">GridCalc</f>
        <v>#N/A</v>
      </c>
      <c r="AB39" s="1" t="e">
        <f ca="1">GridCalc</f>
        <v>#N/A</v>
      </c>
      <c r="AC39" s="1" t="e">
        <f ca="1">GridCalc</f>
        <v>#N/A</v>
      </c>
      <c r="AD39" s="1" t="e">
        <f ca="1">GridCalc</f>
        <v>#N/A</v>
      </c>
      <c r="AE39" s="1" t="e">
        <f ca="1">GridCalc</f>
        <v>#N/A</v>
      </c>
      <c r="AF39" s="1" t="e">
        <f ca="1">GridCalc</f>
        <v>#N/A</v>
      </c>
      <c r="AG39" s="1" t="e">
        <f ca="1">GridCalc</f>
        <v>#N/A</v>
      </c>
      <c r="AH39" s="1" t="e">
        <f ca="1">GridCalc</f>
        <v>#N/A</v>
      </c>
      <c r="AI39" s="1" t="e">
        <f ca="1">GridCalc</f>
        <v>#N/A</v>
      </c>
    </row>
    <row r="40" spans="1:35" x14ac:dyDescent="0.2">
      <c r="A40" s="1">
        <f t="shared" si="3"/>
        <v>3.3000000000000007</v>
      </c>
      <c r="B40" s="1">
        <v>9</v>
      </c>
      <c r="C40" s="1">
        <f t="shared" ca="1" si="2"/>
        <v>5</v>
      </c>
      <c r="D40" s="1" t="str">
        <f ca="1">INDEX(Activities[HOẠT ĐỘNG],MATCH($C40,Activities[Id],0))</f>
        <v>Mốc thời gian 4</v>
      </c>
      <c r="E40" s="1" t="e">
        <f ca="1">GridCalc</f>
        <v>#N/A</v>
      </c>
      <c r="F40" s="1" t="e">
        <f ca="1">GridCalc</f>
        <v>#N/A</v>
      </c>
      <c r="G40" s="1" t="e">
        <f ca="1">GridCalc</f>
        <v>#N/A</v>
      </c>
      <c r="H40" s="1" t="e">
        <f ca="1">GridCalc</f>
        <v>#N/A</v>
      </c>
      <c r="I40" s="1" t="e">
        <f ca="1">GridCalc</f>
        <v>#N/A</v>
      </c>
      <c r="J40" s="1" t="e">
        <f ca="1">GridCalc</f>
        <v>#N/A</v>
      </c>
      <c r="K40" s="1" t="e">
        <f ca="1">GridCalc</f>
        <v>#N/A</v>
      </c>
      <c r="L40" s="1" t="e">
        <f ca="1">GridCalc</f>
        <v>#N/A</v>
      </c>
      <c r="M40" s="1" t="e">
        <f ca="1">GridCalc</f>
        <v>#N/A</v>
      </c>
      <c r="N40" s="1" t="e">
        <f ca="1">GridCalc</f>
        <v>#N/A</v>
      </c>
      <c r="O40" s="1" t="e">
        <f ca="1">GridCalc</f>
        <v>#N/A</v>
      </c>
      <c r="P40" s="1" t="e">
        <f ca="1">GridCalc</f>
        <v>#N/A</v>
      </c>
      <c r="Q40" s="1" t="e">
        <f ca="1">GridCalc</f>
        <v>#N/A</v>
      </c>
      <c r="R40" s="1" t="e">
        <f ca="1">GridCalc</f>
        <v>#N/A</v>
      </c>
      <c r="S40" s="1" t="e">
        <f ca="1">GridCalc</f>
        <v>#N/A</v>
      </c>
      <c r="T40" s="1" t="e">
        <f ca="1">GridCalc</f>
        <v>#N/A</v>
      </c>
      <c r="U40" s="1" t="e">
        <f ca="1">GridCalc</f>
        <v>#N/A</v>
      </c>
      <c r="V40" s="1" t="e">
        <f ca="1">GridCalc</f>
        <v>#N/A</v>
      </c>
      <c r="W40" s="1" t="e">
        <f ca="1">GridCalc</f>
        <v>#N/A</v>
      </c>
      <c r="X40" s="1" t="e">
        <f ca="1">GridCalc</f>
        <v>#N/A</v>
      </c>
      <c r="Y40" s="1" t="e">
        <f ca="1">GridCalc</f>
        <v>#N/A</v>
      </c>
      <c r="Z40" s="1" t="e">
        <f ca="1">GridCalc</f>
        <v>#N/A</v>
      </c>
      <c r="AA40" s="1">
        <f ca="1">GridCalc</f>
        <v>3.3000000000000007</v>
      </c>
      <c r="AB40" s="1">
        <f ca="1">GridCalc</f>
        <v>3.3000000000000007</v>
      </c>
      <c r="AC40" s="1">
        <f ca="1">GridCalc</f>
        <v>3.3000000000000007</v>
      </c>
      <c r="AD40" s="1" t="e">
        <f ca="1">GridCalc</f>
        <v>#N/A</v>
      </c>
      <c r="AE40" s="1" t="e">
        <f ca="1">GridCalc</f>
        <v>#N/A</v>
      </c>
      <c r="AF40" s="1" t="e">
        <f ca="1">GridCalc</f>
        <v>#N/A</v>
      </c>
      <c r="AG40" s="1" t="e">
        <f ca="1">GridCalc</f>
        <v>#N/A</v>
      </c>
      <c r="AH40" s="1" t="e">
        <f ca="1">GridCalc</f>
        <v>#N/A</v>
      </c>
      <c r="AI40" s="1" t="e">
        <f ca="1">GridCalc</f>
        <v>#N/A</v>
      </c>
    </row>
    <row r="43" spans="1:35" x14ac:dyDescent="0.2">
      <c r="E43" s="2">
        <f ca="1">E31</f>
        <v>45665</v>
      </c>
      <c r="F43" s="2">
        <f t="shared" ref="F43:AH43" ca="1" si="4">F31</f>
        <v>45666</v>
      </c>
      <c r="G43" s="2">
        <f t="shared" ca="1" si="4"/>
        <v>45667</v>
      </c>
      <c r="H43" s="2">
        <f t="shared" ca="1" si="4"/>
        <v>45668</v>
      </c>
      <c r="I43" s="2">
        <f t="shared" ca="1" si="4"/>
        <v>45669</v>
      </c>
      <c r="J43" s="2">
        <f t="shared" ca="1" si="4"/>
        <v>45670</v>
      </c>
      <c r="K43" s="2">
        <f t="shared" ca="1" si="4"/>
        <v>45671</v>
      </c>
      <c r="L43" s="2">
        <f t="shared" ca="1" si="4"/>
        <v>45672</v>
      </c>
      <c r="M43" s="2">
        <f t="shared" ca="1" si="4"/>
        <v>45673</v>
      </c>
      <c r="N43" s="2">
        <f t="shared" ca="1" si="4"/>
        <v>45674</v>
      </c>
      <c r="O43" s="2">
        <f t="shared" ca="1" si="4"/>
        <v>45675</v>
      </c>
      <c r="P43" s="2">
        <f t="shared" ca="1" si="4"/>
        <v>45676</v>
      </c>
      <c r="Q43" s="2">
        <f t="shared" ca="1" si="4"/>
        <v>45677</v>
      </c>
      <c r="R43" s="2">
        <f t="shared" ca="1" si="4"/>
        <v>45678</v>
      </c>
      <c r="S43" s="2">
        <f t="shared" ca="1" si="4"/>
        <v>45679</v>
      </c>
      <c r="T43" s="2">
        <f t="shared" ca="1" si="4"/>
        <v>45680</v>
      </c>
      <c r="U43" s="2">
        <f t="shared" ca="1" si="4"/>
        <v>45681</v>
      </c>
      <c r="V43" s="2">
        <f t="shared" ca="1" si="4"/>
        <v>45682</v>
      </c>
      <c r="W43" s="2">
        <f t="shared" ca="1" si="4"/>
        <v>45683</v>
      </c>
      <c r="X43" s="2">
        <f t="shared" ca="1" si="4"/>
        <v>45684</v>
      </c>
      <c r="Y43" s="2">
        <f t="shared" ca="1" si="4"/>
        <v>45685</v>
      </c>
      <c r="Z43" s="2">
        <f t="shared" ca="1" si="4"/>
        <v>45686</v>
      </c>
      <c r="AA43" s="2">
        <f t="shared" ca="1" si="4"/>
        <v>45687</v>
      </c>
      <c r="AB43" s="2">
        <f t="shared" ca="1" si="4"/>
        <v>45688</v>
      </c>
      <c r="AC43" s="2">
        <f t="shared" ca="1" si="4"/>
        <v>45689</v>
      </c>
      <c r="AD43" s="2">
        <f t="shared" ca="1" si="4"/>
        <v>45690</v>
      </c>
      <c r="AE43" s="2">
        <f t="shared" ca="1" si="4"/>
        <v>45691</v>
      </c>
      <c r="AF43" s="2">
        <f t="shared" ca="1" si="4"/>
        <v>45692</v>
      </c>
      <c r="AG43" s="2">
        <f t="shared" ca="1" si="4"/>
        <v>45693</v>
      </c>
      <c r="AH43" s="2">
        <f t="shared" ca="1" si="4"/>
        <v>45694</v>
      </c>
    </row>
    <row r="44" spans="1:35" x14ac:dyDescent="0.2">
      <c r="C44" s="1" t="e">
        <f ca="1">C32</f>
        <v>#N/A</v>
      </c>
      <c r="D44" s="1" t="e">
        <f ca="1">UPPER(INDEX(Activities[HOẠT ĐỘNG],MATCH($C44,Activities[Id],0)))</f>
        <v>#N/A</v>
      </c>
      <c r="E44" s="1" t="e">
        <f t="shared" ref="E44:AH44" ca="1" si="5">IF(ISERROR(F32),E32,NA())</f>
        <v>#N/A</v>
      </c>
      <c r="F44" s="1" t="e">
        <f t="shared" ca="1" si="5"/>
        <v>#N/A</v>
      </c>
      <c r="G44" s="1" t="e">
        <f t="shared" ca="1" si="5"/>
        <v>#N/A</v>
      </c>
      <c r="H44" s="1" t="e">
        <f t="shared" ca="1" si="5"/>
        <v>#N/A</v>
      </c>
      <c r="I44" s="1" t="e">
        <f t="shared" ca="1" si="5"/>
        <v>#N/A</v>
      </c>
      <c r="J44" s="1" t="e">
        <f t="shared" ca="1" si="5"/>
        <v>#N/A</v>
      </c>
      <c r="K44" s="1" t="e">
        <f t="shared" ca="1" si="5"/>
        <v>#N/A</v>
      </c>
      <c r="L44" s="1" t="e">
        <f t="shared" ca="1" si="5"/>
        <v>#N/A</v>
      </c>
      <c r="M44" s="1" t="e">
        <f t="shared" ca="1" si="5"/>
        <v>#N/A</v>
      </c>
      <c r="N44" s="1" t="e">
        <f t="shared" ca="1" si="5"/>
        <v>#N/A</v>
      </c>
      <c r="O44" s="1" t="e">
        <f t="shared" ca="1" si="5"/>
        <v>#N/A</v>
      </c>
      <c r="P44" s="1" t="e">
        <f t="shared" ca="1" si="5"/>
        <v>#N/A</v>
      </c>
      <c r="Q44" s="1" t="e">
        <f t="shared" ca="1" si="5"/>
        <v>#N/A</v>
      </c>
      <c r="R44" s="1" t="e">
        <f t="shared" ca="1" si="5"/>
        <v>#N/A</v>
      </c>
      <c r="S44" s="1" t="e">
        <f t="shared" ca="1" si="5"/>
        <v>#N/A</v>
      </c>
      <c r="T44" s="1" t="e">
        <f t="shared" ca="1" si="5"/>
        <v>#N/A</v>
      </c>
      <c r="U44" s="1" t="e">
        <f t="shared" ca="1" si="5"/>
        <v>#N/A</v>
      </c>
      <c r="V44" s="1" t="e">
        <f t="shared" ca="1" si="5"/>
        <v>#N/A</v>
      </c>
      <c r="W44" s="1" t="e">
        <f t="shared" ca="1" si="5"/>
        <v>#N/A</v>
      </c>
      <c r="X44" s="1" t="e">
        <f t="shared" ca="1" si="5"/>
        <v>#N/A</v>
      </c>
      <c r="Y44" s="1" t="e">
        <f t="shared" ca="1" si="5"/>
        <v>#N/A</v>
      </c>
      <c r="Z44" s="1" t="e">
        <f t="shared" ca="1" si="5"/>
        <v>#N/A</v>
      </c>
      <c r="AA44" s="1" t="e">
        <f t="shared" ca="1" si="5"/>
        <v>#N/A</v>
      </c>
      <c r="AB44" s="1" t="e">
        <f t="shared" ca="1" si="5"/>
        <v>#N/A</v>
      </c>
      <c r="AC44" s="1" t="e">
        <f t="shared" ca="1" si="5"/>
        <v>#N/A</v>
      </c>
      <c r="AD44" s="1" t="e">
        <f t="shared" ca="1" si="5"/>
        <v>#N/A</v>
      </c>
      <c r="AE44" s="1" t="e">
        <f t="shared" ca="1" si="5"/>
        <v>#N/A</v>
      </c>
      <c r="AF44" s="1" t="e">
        <f t="shared" ca="1" si="5"/>
        <v>#N/A</v>
      </c>
      <c r="AG44" s="1" t="e">
        <f t="shared" ca="1" si="5"/>
        <v>#N/A</v>
      </c>
      <c r="AH44" s="1" t="e">
        <f t="shared" ca="1" si="5"/>
        <v>#N/A</v>
      </c>
    </row>
    <row r="45" spans="1:35" x14ac:dyDescent="0.2">
      <c r="C45" s="1" t="e">
        <f t="shared" ref="C45:C52" ca="1" si="6">C33</f>
        <v>#N/A</v>
      </c>
      <c r="D45" s="1" t="e">
        <f ca="1">UPPER(INDEX(Activities[HOẠT ĐỘNG],MATCH($C45,Activities[Id],0)))</f>
        <v>#N/A</v>
      </c>
      <c r="E45" s="1" t="e">
        <f t="shared" ref="E45:AH45" ca="1" si="7">IF(ISERROR(F33),E33,NA())</f>
        <v>#N/A</v>
      </c>
      <c r="F45" s="1" t="e">
        <f t="shared" ca="1" si="7"/>
        <v>#N/A</v>
      </c>
      <c r="G45" s="1" t="e">
        <f t="shared" ca="1" si="7"/>
        <v>#N/A</v>
      </c>
      <c r="H45" s="1" t="e">
        <f t="shared" ca="1" si="7"/>
        <v>#N/A</v>
      </c>
      <c r="I45" s="1" t="e">
        <f t="shared" ca="1" si="7"/>
        <v>#N/A</v>
      </c>
      <c r="J45" s="1" t="e">
        <f t="shared" ca="1" si="7"/>
        <v>#N/A</v>
      </c>
      <c r="K45" s="1" t="e">
        <f t="shared" ca="1" si="7"/>
        <v>#N/A</v>
      </c>
      <c r="L45" s="1" t="e">
        <f t="shared" ca="1" si="7"/>
        <v>#N/A</v>
      </c>
      <c r="M45" s="1" t="e">
        <f t="shared" ca="1" si="7"/>
        <v>#N/A</v>
      </c>
      <c r="N45" s="1" t="e">
        <f t="shared" ca="1" si="7"/>
        <v>#N/A</v>
      </c>
      <c r="O45" s="1" t="e">
        <f t="shared" ca="1" si="7"/>
        <v>#N/A</v>
      </c>
      <c r="P45" s="1" t="e">
        <f t="shared" ca="1" si="7"/>
        <v>#N/A</v>
      </c>
      <c r="Q45" s="1" t="e">
        <f t="shared" ca="1" si="7"/>
        <v>#N/A</v>
      </c>
      <c r="R45" s="1" t="e">
        <f t="shared" ca="1" si="7"/>
        <v>#N/A</v>
      </c>
      <c r="S45" s="1" t="e">
        <f t="shared" ca="1" si="7"/>
        <v>#N/A</v>
      </c>
      <c r="T45" s="1" t="e">
        <f t="shared" ca="1" si="7"/>
        <v>#N/A</v>
      </c>
      <c r="U45" s="1" t="e">
        <f t="shared" ca="1" si="7"/>
        <v>#N/A</v>
      </c>
      <c r="V45" s="1" t="e">
        <f t="shared" ca="1" si="7"/>
        <v>#N/A</v>
      </c>
      <c r="W45" s="1" t="e">
        <f t="shared" ca="1" si="7"/>
        <v>#N/A</v>
      </c>
      <c r="X45" s="1" t="e">
        <f t="shared" ca="1" si="7"/>
        <v>#N/A</v>
      </c>
      <c r="Y45" s="1" t="e">
        <f t="shared" ca="1" si="7"/>
        <v>#N/A</v>
      </c>
      <c r="Z45" s="1" t="e">
        <f t="shared" ca="1" si="7"/>
        <v>#N/A</v>
      </c>
      <c r="AA45" s="1" t="e">
        <f t="shared" ca="1" si="7"/>
        <v>#N/A</v>
      </c>
      <c r="AB45" s="1" t="e">
        <f t="shared" ca="1" si="7"/>
        <v>#N/A</v>
      </c>
      <c r="AC45" s="1" t="e">
        <f t="shared" ca="1" si="7"/>
        <v>#N/A</v>
      </c>
      <c r="AD45" s="1" t="e">
        <f t="shared" ca="1" si="7"/>
        <v>#N/A</v>
      </c>
      <c r="AE45" s="1" t="e">
        <f t="shared" ca="1" si="7"/>
        <v>#N/A</v>
      </c>
      <c r="AF45" s="1" t="e">
        <f t="shared" ca="1" si="7"/>
        <v>#N/A</v>
      </c>
      <c r="AG45" s="1" t="e">
        <f t="shared" ca="1" si="7"/>
        <v>#N/A</v>
      </c>
      <c r="AH45" s="1" t="e">
        <f t="shared" ca="1" si="7"/>
        <v>#N/A</v>
      </c>
    </row>
    <row r="46" spans="1:35" x14ac:dyDescent="0.2">
      <c r="C46" s="1" t="e">
        <f t="shared" ca="1" si="6"/>
        <v>#N/A</v>
      </c>
      <c r="D46" s="1" t="e">
        <f ca="1">UPPER(INDEX(Activities[HOẠT ĐỘNG],MATCH($C46,Activities[Id],0)))</f>
        <v>#N/A</v>
      </c>
      <c r="E46" s="1" t="e">
        <f t="shared" ref="E46:AH46" ca="1" si="8">IF(ISERROR(F34),E34,NA())</f>
        <v>#N/A</v>
      </c>
      <c r="F46" s="1" t="e">
        <f t="shared" ca="1" si="8"/>
        <v>#N/A</v>
      </c>
      <c r="G46" s="1" t="e">
        <f t="shared" ca="1" si="8"/>
        <v>#N/A</v>
      </c>
      <c r="H46" s="1" t="e">
        <f t="shared" ca="1" si="8"/>
        <v>#N/A</v>
      </c>
      <c r="I46" s="1" t="e">
        <f t="shared" ca="1" si="8"/>
        <v>#N/A</v>
      </c>
      <c r="J46" s="1" t="e">
        <f t="shared" ca="1" si="8"/>
        <v>#N/A</v>
      </c>
      <c r="K46" s="1" t="e">
        <f t="shared" ca="1" si="8"/>
        <v>#N/A</v>
      </c>
      <c r="L46" s="1" t="e">
        <f t="shared" ca="1" si="8"/>
        <v>#N/A</v>
      </c>
      <c r="M46" s="1" t="e">
        <f t="shared" ca="1" si="8"/>
        <v>#N/A</v>
      </c>
      <c r="N46" s="1" t="e">
        <f t="shared" ca="1" si="8"/>
        <v>#N/A</v>
      </c>
      <c r="O46" s="1" t="e">
        <f t="shared" ca="1" si="8"/>
        <v>#N/A</v>
      </c>
      <c r="P46" s="1" t="e">
        <f t="shared" ca="1" si="8"/>
        <v>#N/A</v>
      </c>
      <c r="Q46" s="1" t="e">
        <f t="shared" ca="1" si="8"/>
        <v>#N/A</v>
      </c>
      <c r="R46" s="1" t="e">
        <f t="shared" ca="1" si="8"/>
        <v>#N/A</v>
      </c>
      <c r="S46" s="1" t="e">
        <f t="shared" ca="1" si="8"/>
        <v>#N/A</v>
      </c>
      <c r="T46" s="1" t="e">
        <f t="shared" ca="1" si="8"/>
        <v>#N/A</v>
      </c>
      <c r="U46" s="1" t="e">
        <f t="shared" ca="1" si="8"/>
        <v>#N/A</v>
      </c>
      <c r="V46" s="1" t="e">
        <f t="shared" ca="1" si="8"/>
        <v>#N/A</v>
      </c>
      <c r="W46" s="1" t="e">
        <f t="shared" ca="1" si="8"/>
        <v>#N/A</v>
      </c>
      <c r="X46" s="1" t="e">
        <f t="shared" ca="1" si="8"/>
        <v>#N/A</v>
      </c>
      <c r="Y46" s="1" t="e">
        <f t="shared" ca="1" si="8"/>
        <v>#N/A</v>
      </c>
      <c r="Z46" s="1" t="e">
        <f t="shared" ca="1" si="8"/>
        <v>#N/A</v>
      </c>
      <c r="AA46" s="1" t="e">
        <f t="shared" ca="1" si="8"/>
        <v>#N/A</v>
      </c>
      <c r="AB46" s="1" t="e">
        <f t="shared" ca="1" si="8"/>
        <v>#N/A</v>
      </c>
      <c r="AC46" s="1" t="e">
        <f t="shared" ca="1" si="8"/>
        <v>#N/A</v>
      </c>
      <c r="AD46" s="1" t="e">
        <f t="shared" ca="1" si="8"/>
        <v>#N/A</v>
      </c>
      <c r="AE46" s="1" t="e">
        <f t="shared" ca="1" si="8"/>
        <v>#N/A</v>
      </c>
      <c r="AF46" s="1" t="e">
        <f t="shared" ca="1" si="8"/>
        <v>#N/A</v>
      </c>
      <c r="AG46" s="1" t="e">
        <f t="shared" ca="1" si="8"/>
        <v>#N/A</v>
      </c>
      <c r="AH46" s="1" t="e">
        <f t="shared" ca="1" si="8"/>
        <v>#N/A</v>
      </c>
    </row>
    <row r="47" spans="1:35" x14ac:dyDescent="0.2">
      <c r="C47" s="1" t="e">
        <f t="shared" ca="1" si="6"/>
        <v>#N/A</v>
      </c>
      <c r="D47" s="1" t="e">
        <f ca="1">UPPER(INDEX(Activities[HOẠT ĐỘNG],MATCH($C47,Activities[Id],0)))</f>
        <v>#N/A</v>
      </c>
      <c r="E47" s="1" t="e">
        <f t="shared" ref="E47:AH47" ca="1" si="9">IF(ISERROR(F35),E35,NA())</f>
        <v>#N/A</v>
      </c>
      <c r="F47" s="1" t="e">
        <f t="shared" ca="1" si="9"/>
        <v>#N/A</v>
      </c>
      <c r="G47" s="1" t="e">
        <f t="shared" ca="1" si="9"/>
        <v>#N/A</v>
      </c>
      <c r="H47" s="1" t="e">
        <f t="shared" ca="1" si="9"/>
        <v>#N/A</v>
      </c>
      <c r="I47" s="1" t="e">
        <f t="shared" ca="1" si="9"/>
        <v>#N/A</v>
      </c>
      <c r="J47" s="1" t="e">
        <f t="shared" ca="1" si="9"/>
        <v>#N/A</v>
      </c>
      <c r="K47" s="1" t="e">
        <f t="shared" ca="1" si="9"/>
        <v>#N/A</v>
      </c>
      <c r="L47" s="1" t="e">
        <f t="shared" ca="1" si="9"/>
        <v>#N/A</v>
      </c>
      <c r="M47" s="1" t="e">
        <f t="shared" ca="1" si="9"/>
        <v>#N/A</v>
      </c>
      <c r="N47" s="1" t="e">
        <f t="shared" ca="1" si="9"/>
        <v>#N/A</v>
      </c>
      <c r="O47" s="1" t="e">
        <f t="shared" ca="1" si="9"/>
        <v>#N/A</v>
      </c>
      <c r="P47" s="1" t="e">
        <f t="shared" ca="1" si="9"/>
        <v>#N/A</v>
      </c>
      <c r="Q47" s="1" t="e">
        <f t="shared" ca="1" si="9"/>
        <v>#N/A</v>
      </c>
      <c r="R47" s="1" t="e">
        <f t="shared" ca="1" si="9"/>
        <v>#N/A</v>
      </c>
      <c r="S47" s="1" t="e">
        <f t="shared" ca="1" si="9"/>
        <v>#N/A</v>
      </c>
      <c r="T47" s="1" t="e">
        <f t="shared" ca="1" si="9"/>
        <v>#N/A</v>
      </c>
      <c r="U47" s="1" t="e">
        <f t="shared" ca="1" si="9"/>
        <v>#N/A</v>
      </c>
      <c r="V47" s="1" t="e">
        <f t="shared" ca="1" si="9"/>
        <v>#N/A</v>
      </c>
      <c r="W47" s="1" t="e">
        <f t="shared" ca="1" si="9"/>
        <v>#N/A</v>
      </c>
      <c r="X47" s="1" t="e">
        <f t="shared" ca="1" si="9"/>
        <v>#N/A</v>
      </c>
      <c r="Y47" s="1" t="e">
        <f t="shared" ca="1" si="9"/>
        <v>#N/A</v>
      </c>
      <c r="Z47" s="1" t="e">
        <f t="shared" ca="1" si="9"/>
        <v>#N/A</v>
      </c>
      <c r="AA47" s="1" t="e">
        <f t="shared" ca="1" si="9"/>
        <v>#N/A</v>
      </c>
      <c r="AB47" s="1" t="e">
        <f t="shared" ca="1" si="9"/>
        <v>#N/A</v>
      </c>
      <c r="AC47" s="1" t="e">
        <f t="shared" ca="1" si="9"/>
        <v>#N/A</v>
      </c>
      <c r="AD47" s="1" t="e">
        <f t="shared" ca="1" si="9"/>
        <v>#N/A</v>
      </c>
      <c r="AE47" s="1" t="e">
        <f t="shared" ca="1" si="9"/>
        <v>#N/A</v>
      </c>
      <c r="AF47" s="1" t="e">
        <f t="shared" ca="1" si="9"/>
        <v>#N/A</v>
      </c>
      <c r="AG47" s="1" t="e">
        <f t="shared" ca="1" si="9"/>
        <v>#N/A</v>
      </c>
      <c r="AH47" s="1" t="e">
        <f t="shared" ca="1" si="9"/>
        <v>#N/A</v>
      </c>
    </row>
    <row r="48" spans="1:35" x14ac:dyDescent="0.2">
      <c r="C48" s="1">
        <f t="shared" ca="1" si="6"/>
        <v>1</v>
      </c>
      <c r="D48" s="1" t="str">
        <f ca="1">UPPER(INDEX(Activities[HOẠT ĐỘNG],MATCH($C48,Activities[Id],0)))</f>
        <v>BẮT ĐẦU DỰ ÁN</v>
      </c>
      <c r="E48" s="1">
        <f t="shared" ref="E48:AH48" ca="1" si="10">IF(ISERROR(F36),E36,NA())</f>
        <v>7.3000000000000007</v>
      </c>
      <c r="F48" s="1" t="e">
        <f t="shared" ca="1" si="10"/>
        <v>#N/A</v>
      </c>
      <c r="G48" s="1" t="e">
        <f t="shared" ca="1" si="10"/>
        <v>#N/A</v>
      </c>
      <c r="H48" s="1" t="e">
        <f t="shared" ca="1" si="10"/>
        <v>#N/A</v>
      </c>
      <c r="I48" s="1" t="e">
        <f t="shared" ca="1" si="10"/>
        <v>#N/A</v>
      </c>
      <c r="J48" s="1" t="e">
        <f t="shared" ca="1" si="10"/>
        <v>#N/A</v>
      </c>
      <c r="K48" s="1" t="e">
        <f t="shared" ca="1" si="10"/>
        <v>#N/A</v>
      </c>
      <c r="L48" s="1" t="e">
        <f t="shared" ca="1" si="10"/>
        <v>#N/A</v>
      </c>
      <c r="M48" s="1" t="e">
        <f t="shared" ca="1" si="10"/>
        <v>#N/A</v>
      </c>
      <c r="N48" s="1" t="e">
        <f t="shared" ca="1" si="10"/>
        <v>#N/A</v>
      </c>
      <c r="O48" s="1" t="e">
        <f t="shared" ca="1" si="10"/>
        <v>#N/A</v>
      </c>
      <c r="P48" s="1" t="e">
        <f t="shared" ca="1" si="10"/>
        <v>#N/A</v>
      </c>
      <c r="Q48" s="1" t="e">
        <f t="shared" ca="1" si="10"/>
        <v>#N/A</v>
      </c>
      <c r="R48" s="1" t="e">
        <f t="shared" ca="1" si="10"/>
        <v>#N/A</v>
      </c>
      <c r="S48" s="1" t="e">
        <f t="shared" ca="1" si="10"/>
        <v>#N/A</v>
      </c>
      <c r="T48" s="1" t="e">
        <f t="shared" ca="1" si="10"/>
        <v>#N/A</v>
      </c>
      <c r="U48" s="1" t="e">
        <f t="shared" ca="1" si="10"/>
        <v>#N/A</v>
      </c>
      <c r="V48" s="1" t="e">
        <f t="shared" ca="1" si="10"/>
        <v>#N/A</v>
      </c>
      <c r="W48" s="1" t="e">
        <f t="shared" ca="1" si="10"/>
        <v>#N/A</v>
      </c>
      <c r="X48" s="1" t="e">
        <f t="shared" ca="1" si="10"/>
        <v>#N/A</v>
      </c>
      <c r="Y48" s="1" t="e">
        <f t="shared" ca="1" si="10"/>
        <v>#N/A</v>
      </c>
      <c r="Z48" s="1" t="e">
        <f t="shared" ca="1" si="10"/>
        <v>#N/A</v>
      </c>
      <c r="AA48" s="1" t="e">
        <f t="shared" ca="1" si="10"/>
        <v>#N/A</v>
      </c>
      <c r="AB48" s="1" t="e">
        <f t="shared" ca="1" si="10"/>
        <v>#N/A</v>
      </c>
      <c r="AC48" s="1" t="e">
        <f t="shared" ca="1" si="10"/>
        <v>#N/A</v>
      </c>
      <c r="AD48" s="1" t="e">
        <f t="shared" ca="1" si="10"/>
        <v>#N/A</v>
      </c>
      <c r="AE48" s="1" t="e">
        <f t="shared" ca="1" si="10"/>
        <v>#N/A</v>
      </c>
      <c r="AF48" s="1" t="e">
        <f t="shared" ca="1" si="10"/>
        <v>#N/A</v>
      </c>
      <c r="AG48" s="1" t="e">
        <f t="shared" ca="1" si="10"/>
        <v>#N/A</v>
      </c>
      <c r="AH48" s="1" t="e">
        <f t="shared" ca="1" si="10"/>
        <v>#N/A</v>
      </c>
    </row>
    <row r="49" spans="3:34" x14ac:dyDescent="0.2">
      <c r="C49" s="1">
        <f t="shared" ca="1" si="6"/>
        <v>2</v>
      </c>
      <c r="D49" s="1" t="str">
        <f ca="1">UPPER(INDEX(Activities[HOẠT ĐỘNG],MATCH($C49,Activities[Id],0)))</f>
        <v>MỐC THỜI GIAN 1</v>
      </c>
      <c r="E49" s="1" t="e">
        <f t="shared" ref="E49:AH49" ca="1" si="11">IF(ISERROR(F37),E37,NA())</f>
        <v>#N/A</v>
      </c>
      <c r="F49" s="1" t="e">
        <f t="shared" ca="1" si="11"/>
        <v>#N/A</v>
      </c>
      <c r="G49" s="1" t="e">
        <f t="shared" ca="1" si="11"/>
        <v>#N/A</v>
      </c>
      <c r="H49" s="1" t="e">
        <f t="shared" ca="1" si="11"/>
        <v>#N/A</v>
      </c>
      <c r="I49" s="1" t="e">
        <f t="shared" ca="1" si="11"/>
        <v>#N/A</v>
      </c>
      <c r="J49" s="1" t="e">
        <f t="shared" ca="1" si="11"/>
        <v>#N/A</v>
      </c>
      <c r="K49" s="1">
        <f t="shared" ca="1" si="11"/>
        <v>6.3000000000000007</v>
      </c>
      <c r="L49" s="1" t="e">
        <f t="shared" ca="1" si="11"/>
        <v>#N/A</v>
      </c>
      <c r="M49" s="1" t="e">
        <f t="shared" ca="1" si="11"/>
        <v>#N/A</v>
      </c>
      <c r="N49" s="1" t="e">
        <f t="shared" ca="1" si="11"/>
        <v>#N/A</v>
      </c>
      <c r="O49" s="1" t="e">
        <f t="shared" ca="1" si="11"/>
        <v>#N/A</v>
      </c>
      <c r="P49" s="1" t="e">
        <f t="shared" ca="1" si="11"/>
        <v>#N/A</v>
      </c>
      <c r="Q49" s="1" t="e">
        <f t="shared" ca="1" si="11"/>
        <v>#N/A</v>
      </c>
      <c r="R49" s="1" t="e">
        <f t="shared" ca="1" si="11"/>
        <v>#N/A</v>
      </c>
      <c r="S49" s="1" t="e">
        <f t="shared" ca="1" si="11"/>
        <v>#N/A</v>
      </c>
      <c r="T49" s="1" t="e">
        <f t="shared" ca="1" si="11"/>
        <v>#N/A</v>
      </c>
      <c r="U49" s="1" t="e">
        <f t="shared" ca="1" si="11"/>
        <v>#N/A</v>
      </c>
      <c r="V49" s="1" t="e">
        <f t="shared" ca="1" si="11"/>
        <v>#N/A</v>
      </c>
      <c r="W49" s="1" t="e">
        <f t="shared" ca="1" si="11"/>
        <v>#N/A</v>
      </c>
      <c r="X49" s="1" t="e">
        <f t="shared" ca="1" si="11"/>
        <v>#N/A</v>
      </c>
      <c r="Y49" s="1" t="e">
        <f t="shared" ca="1" si="11"/>
        <v>#N/A</v>
      </c>
      <c r="Z49" s="1" t="e">
        <f t="shared" ca="1" si="11"/>
        <v>#N/A</v>
      </c>
      <c r="AA49" s="1" t="e">
        <f t="shared" ca="1" si="11"/>
        <v>#N/A</v>
      </c>
      <c r="AB49" s="1" t="e">
        <f t="shared" ca="1" si="11"/>
        <v>#N/A</v>
      </c>
      <c r="AC49" s="1" t="e">
        <f t="shared" ca="1" si="11"/>
        <v>#N/A</v>
      </c>
      <c r="AD49" s="1" t="e">
        <f t="shared" ca="1" si="11"/>
        <v>#N/A</v>
      </c>
      <c r="AE49" s="1" t="e">
        <f t="shared" ca="1" si="11"/>
        <v>#N/A</v>
      </c>
      <c r="AF49" s="1" t="e">
        <f t="shared" ca="1" si="11"/>
        <v>#N/A</v>
      </c>
      <c r="AG49" s="1" t="e">
        <f t="shared" ca="1" si="11"/>
        <v>#N/A</v>
      </c>
      <c r="AH49" s="1" t="e">
        <f t="shared" ca="1" si="11"/>
        <v>#N/A</v>
      </c>
    </row>
    <row r="50" spans="3:34" x14ac:dyDescent="0.2">
      <c r="C50" s="1">
        <f t="shared" ca="1" si="6"/>
        <v>3</v>
      </c>
      <c r="D50" s="1" t="str">
        <f ca="1">UPPER(INDEX(Activities[HOẠT ĐỘNG],MATCH($C50,Activities[Id],0)))</f>
        <v>MỐC THỜI GIAN 2</v>
      </c>
      <c r="E50" s="1" t="e">
        <f t="shared" ref="E50:AH50" ca="1" si="12">IF(ISERROR(F38),E38,NA())</f>
        <v>#N/A</v>
      </c>
      <c r="F50" s="1" t="e">
        <f t="shared" ca="1" si="12"/>
        <v>#N/A</v>
      </c>
      <c r="G50" s="1" t="e">
        <f t="shared" ca="1" si="12"/>
        <v>#N/A</v>
      </c>
      <c r="H50" s="1" t="e">
        <f t="shared" ca="1" si="12"/>
        <v>#N/A</v>
      </c>
      <c r="I50" s="1" t="e">
        <f t="shared" ca="1" si="12"/>
        <v>#N/A</v>
      </c>
      <c r="J50" s="1" t="e">
        <f t="shared" ca="1" si="12"/>
        <v>#N/A</v>
      </c>
      <c r="K50" s="1" t="e">
        <f t="shared" ca="1" si="12"/>
        <v>#N/A</v>
      </c>
      <c r="L50" s="1" t="e">
        <f t="shared" ca="1" si="12"/>
        <v>#N/A</v>
      </c>
      <c r="M50" s="1" t="e">
        <f t="shared" ca="1" si="12"/>
        <v>#N/A</v>
      </c>
      <c r="N50" s="1" t="e">
        <f t="shared" ca="1" si="12"/>
        <v>#N/A</v>
      </c>
      <c r="O50" s="1">
        <f t="shared" ca="1" si="12"/>
        <v>5.3000000000000007</v>
      </c>
      <c r="P50" s="1" t="e">
        <f t="shared" ca="1" si="12"/>
        <v>#N/A</v>
      </c>
      <c r="Q50" s="1" t="e">
        <f t="shared" ca="1" si="12"/>
        <v>#N/A</v>
      </c>
      <c r="R50" s="1" t="e">
        <f t="shared" ca="1" si="12"/>
        <v>#N/A</v>
      </c>
      <c r="S50" s="1" t="e">
        <f t="shared" ca="1" si="12"/>
        <v>#N/A</v>
      </c>
      <c r="T50" s="1" t="e">
        <f t="shared" ca="1" si="12"/>
        <v>#N/A</v>
      </c>
      <c r="U50" s="1" t="e">
        <f t="shared" ca="1" si="12"/>
        <v>#N/A</v>
      </c>
      <c r="V50" s="1" t="e">
        <f t="shared" ca="1" si="12"/>
        <v>#N/A</v>
      </c>
      <c r="W50" s="1" t="e">
        <f t="shared" ca="1" si="12"/>
        <v>#N/A</v>
      </c>
      <c r="X50" s="1" t="e">
        <f t="shared" ca="1" si="12"/>
        <v>#N/A</v>
      </c>
      <c r="Y50" s="1" t="e">
        <f t="shared" ca="1" si="12"/>
        <v>#N/A</v>
      </c>
      <c r="Z50" s="1" t="e">
        <f t="shared" ca="1" si="12"/>
        <v>#N/A</v>
      </c>
      <c r="AA50" s="1" t="e">
        <f t="shared" ca="1" si="12"/>
        <v>#N/A</v>
      </c>
      <c r="AB50" s="1" t="e">
        <f t="shared" ca="1" si="12"/>
        <v>#N/A</v>
      </c>
      <c r="AC50" s="1" t="e">
        <f t="shared" ca="1" si="12"/>
        <v>#N/A</v>
      </c>
      <c r="AD50" s="1" t="e">
        <f t="shared" ca="1" si="12"/>
        <v>#N/A</v>
      </c>
      <c r="AE50" s="1" t="e">
        <f t="shared" ca="1" si="12"/>
        <v>#N/A</v>
      </c>
      <c r="AF50" s="1" t="e">
        <f t="shared" ca="1" si="12"/>
        <v>#N/A</v>
      </c>
      <c r="AG50" s="1" t="e">
        <f t="shared" ca="1" si="12"/>
        <v>#N/A</v>
      </c>
      <c r="AH50" s="1" t="e">
        <f t="shared" ca="1" si="12"/>
        <v>#N/A</v>
      </c>
    </row>
    <row r="51" spans="3:34" x14ac:dyDescent="0.2">
      <c r="C51" s="1">
        <f t="shared" ca="1" si="6"/>
        <v>4</v>
      </c>
      <c r="D51" s="1" t="str">
        <f ca="1">UPPER(INDEX(Activities[HOẠT ĐỘNG],MATCH($C51,Activities[Id],0)))</f>
        <v>MỐC THỜI GIAN 3</v>
      </c>
      <c r="E51" s="1" t="e">
        <f t="shared" ref="E51:AH51" ca="1" si="13">IF(ISERROR(F39),E39,NA())</f>
        <v>#N/A</v>
      </c>
      <c r="F51" s="1" t="e">
        <f t="shared" ca="1" si="13"/>
        <v>#N/A</v>
      </c>
      <c r="G51" s="1" t="e">
        <f t="shared" ca="1" si="13"/>
        <v>#N/A</v>
      </c>
      <c r="H51" s="1" t="e">
        <f t="shared" ca="1" si="13"/>
        <v>#N/A</v>
      </c>
      <c r="I51" s="1" t="e">
        <f t="shared" ca="1" si="13"/>
        <v>#N/A</v>
      </c>
      <c r="J51" s="1" t="e">
        <f t="shared" ca="1" si="13"/>
        <v>#N/A</v>
      </c>
      <c r="K51" s="1" t="e">
        <f t="shared" ca="1" si="13"/>
        <v>#N/A</v>
      </c>
      <c r="L51" s="1" t="e">
        <f t="shared" ca="1" si="13"/>
        <v>#N/A</v>
      </c>
      <c r="M51" s="1" t="e">
        <f t="shared" ca="1" si="13"/>
        <v>#N/A</v>
      </c>
      <c r="N51" s="1" t="e">
        <f t="shared" ca="1" si="13"/>
        <v>#N/A</v>
      </c>
      <c r="O51" s="1" t="e">
        <f t="shared" ca="1" si="13"/>
        <v>#N/A</v>
      </c>
      <c r="P51" s="1" t="e">
        <f t="shared" ca="1" si="13"/>
        <v>#N/A</v>
      </c>
      <c r="Q51" s="1">
        <f t="shared" ca="1" si="13"/>
        <v>4.3000000000000007</v>
      </c>
      <c r="R51" s="1" t="e">
        <f t="shared" ca="1" si="13"/>
        <v>#N/A</v>
      </c>
      <c r="S51" s="1" t="e">
        <f t="shared" ca="1" si="13"/>
        <v>#N/A</v>
      </c>
      <c r="T51" s="1" t="e">
        <f t="shared" ca="1" si="13"/>
        <v>#N/A</v>
      </c>
      <c r="U51" s="1" t="e">
        <f t="shared" ca="1" si="13"/>
        <v>#N/A</v>
      </c>
      <c r="V51" s="1" t="e">
        <f t="shared" ca="1" si="13"/>
        <v>#N/A</v>
      </c>
      <c r="W51" s="1" t="e">
        <f t="shared" ca="1" si="13"/>
        <v>#N/A</v>
      </c>
      <c r="X51" s="1" t="e">
        <f t="shared" ca="1" si="13"/>
        <v>#N/A</v>
      </c>
      <c r="Y51" s="1" t="e">
        <f t="shared" ca="1" si="13"/>
        <v>#N/A</v>
      </c>
      <c r="Z51" s="1" t="e">
        <f t="shared" ca="1" si="13"/>
        <v>#N/A</v>
      </c>
      <c r="AA51" s="1" t="e">
        <f t="shared" ca="1" si="13"/>
        <v>#N/A</v>
      </c>
      <c r="AB51" s="1" t="e">
        <f t="shared" ca="1" si="13"/>
        <v>#N/A</v>
      </c>
      <c r="AC51" s="1" t="e">
        <f t="shared" ca="1" si="13"/>
        <v>#N/A</v>
      </c>
      <c r="AD51" s="1" t="e">
        <f t="shared" ca="1" si="13"/>
        <v>#N/A</v>
      </c>
      <c r="AE51" s="1" t="e">
        <f t="shared" ca="1" si="13"/>
        <v>#N/A</v>
      </c>
      <c r="AF51" s="1" t="e">
        <f t="shared" ca="1" si="13"/>
        <v>#N/A</v>
      </c>
      <c r="AG51" s="1" t="e">
        <f t="shared" ca="1" si="13"/>
        <v>#N/A</v>
      </c>
      <c r="AH51" s="1" t="e">
        <f t="shared" ca="1" si="13"/>
        <v>#N/A</v>
      </c>
    </row>
    <row r="52" spans="3:34" x14ac:dyDescent="0.2">
      <c r="C52" s="1">
        <f t="shared" ca="1" si="6"/>
        <v>5</v>
      </c>
      <c r="D52" s="1" t="str">
        <f ca="1">UPPER(INDEX(Activities[HOẠT ĐỘNG],MATCH($C52,Activities[Id],0)))</f>
        <v>MỐC THỜI GIAN 4</v>
      </c>
      <c r="E52" s="1" t="e">
        <f t="shared" ref="E52:AH52" ca="1" si="14">IF(ISERROR(F40),E40,NA())</f>
        <v>#N/A</v>
      </c>
      <c r="F52" s="1" t="e">
        <f t="shared" ca="1" si="14"/>
        <v>#N/A</v>
      </c>
      <c r="G52" s="1" t="e">
        <f t="shared" ca="1" si="14"/>
        <v>#N/A</v>
      </c>
      <c r="H52" s="1" t="e">
        <f t="shared" ca="1" si="14"/>
        <v>#N/A</v>
      </c>
      <c r="I52" s="1" t="e">
        <f t="shared" ca="1" si="14"/>
        <v>#N/A</v>
      </c>
      <c r="J52" s="1" t="e">
        <f t="shared" ca="1" si="14"/>
        <v>#N/A</v>
      </c>
      <c r="K52" s="1" t="e">
        <f t="shared" ca="1" si="14"/>
        <v>#N/A</v>
      </c>
      <c r="L52" s="1" t="e">
        <f t="shared" ca="1" si="14"/>
        <v>#N/A</v>
      </c>
      <c r="M52" s="1" t="e">
        <f t="shared" ca="1" si="14"/>
        <v>#N/A</v>
      </c>
      <c r="N52" s="1" t="e">
        <f t="shared" ca="1" si="14"/>
        <v>#N/A</v>
      </c>
      <c r="O52" s="1" t="e">
        <f t="shared" ca="1" si="14"/>
        <v>#N/A</v>
      </c>
      <c r="P52" s="1" t="e">
        <f t="shared" ca="1" si="14"/>
        <v>#N/A</v>
      </c>
      <c r="Q52" s="1" t="e">
        <f t="shared" ca="1" si="14"/>
        <v>#N/A</v>
      </c>
      <c r="R52" s="1" t="e">
        <f t="shared" ca="1" si="14"/>
        <v>#N/A</v>
      </c>
      <c r="S52" s="1" t="e">
        <f t="shared" ca="1" si="14"/>
        <v>#N/A</v>
      </c>
      <c r="T52" s="1" t="e">
        <f t="shared" ca="1" si="14"/>
        <v>#N/A</v>
      </c>
      <c r="U52" s="1" t="e">
        <f t="shared" ca="1" si="14"/>
        <v>#N/A</v>
      </c>
      <c r="V52" s="1" t="e">
        <f t="shared" ca="1" si="14"/>
        <v>#N/A</v>
      </c>
      <c r="W52" s="1" t="e">
        <f t="shared" ca="1" si="14"/>
        <v>#N/A</v>
      </c>
      <c r="X52" s="1" t="e">
        <f t="shared" ca="1" si="14"/>
        <v>#N/A</v>
      </c>
      <c r="Y52" s="1" t="e">
        <f t="shared" ca="1" si="14"/>
        <v>#N/A</v>
      </c>
      <c r="Z52" s="1" t="e">
        <f t="shared" ca="1" si="14"/>
        <v>#N/A</v>
      </c>
      <c r="AA52" s="1" t="e">
        <f t="shared" ca="1" si="14"/>
        <v>#N/A</v>
      </c>
      <c r="AB52" s="1" t="e">
        <f t="shared" ca="1" si="14"/>
        <v>#N/A</v>
      </c>
      <c r="AC52" s="1">
        <f t="shared" ca="1" si="14"/>
        <v>3.3000000000000007</v>
      </c>
      <c r="AD52" s="1" t="e">
        <f t="shared" ca="1" si="14"/>
        <v>#N/A</v>
      </c>
      <c r="AE52" s="1" t="e">
        <f t="shared" ca="1" si="14"/>
        <v>#N/A</v>
      </c>
      <c r="AF52" s="1" t="e">
        <f t="shared" ca="1" si="14"/>
        <v>#N/A</v>
      </c>
      <c r="AG52" s="1" t="e">
        <f t="shared" ca="1" si="14"/>
        <v>#N/A</v>
      </c>
      <c r="AH52" s="1" t="e">
        <f t="shared" ca="1" si="14"/>
        <v>#N/A</v>
      </c>
    </row>
    <row r="55" spans="3:34" x14ac:dyDescent="0.2">
      <c r="E55" s="2">
        <f ca="1">E31</f>
        <v>45665</v>
      </c>
      <c r="F55" s="2">
        <f t="shared" ref="F55:AH55" ca="1" si="15">F31</f>
        <v>45666</v>
      </c>
      <c r="G55" s="2">
        <f t="shared" ca="1" si="15"/>
        <v>45667</v>
      </c>
      <c r="H55" s="2">
        <f t="shared" ca="1" si="15"/>
        <v>45668</v>
      </c>
      <c r="I55" s="2">
        <f t="shared" ca="1" si="15"/>
        <v>45669</v>
      </c>
      <c r="J55" s="2">
        <f t="shared" ca="1" si="15"/>
        <v>45670</v>
      </c>
      <c r="K55" s="2">
        <f t="shared" ca="1" si="15"/>
        <v>45671</v>
      </c>
      <c r="L55" s="2">
        <f t="shared" ca="1" si="15"/>
        <v>45672</v>
      </c>
      <c r="M55" s="2">
        <f t="shared" ca="1" si="15"/>
        <v>45673</v>
      </c>
      <c r="N55" s="2">
        <f t="shared" ca="1" si="15"/>
        <v>45674</v>
      </c>
      <c r="O55" s="2">
        <f t="shared" ca="1" si="15"/>
        <v>45675</v>
      </c>
      <c r="P55" s="2">
        <f t="shared" ca="1" si="15"/>
        <v>45676</v>
      </c>
      <c r="Q55" s="2">
        <f t="shared" ca="1" si="15"/>
        <v>45677</v>
      </c>
      <c r="R55" s="2">
        <f t="shared" ca="1" si="15"/>
        <v>45678</v>
      </c>
      <c r="S55" s="2">
        <f t="shared" ca="1" si="15"/>
        <v>45679</v>
      </c>
      <c r="T55" s="2">
        <f t="shared" ca="1" si="15"/>
        <v>45680</v>
      </c>
      <c r="U55" s="2">
        <f t="shared" ca="1" si="15"/>
        <v>45681</v>
      </c>
      <c r="V55" s="2">
        <f t="shared" ca="1" si="15"/>
        <v>45682</v>
      </c>
      <c r="W55" s="2">
        <f t="shared" ca="1" si="15"/>
        <v>45683</v>
      </c>
      <c r="X55" s="2">
        <f t="shared" ca="1" si="15"/>
        <v>45684</v>
      </c>
      <c r="Y55" s="2">
        <f t="shared" ca="1" si="15"/>
        <v>45685</v>
      </c>
      <c r="Z55" s="2">
        <f t="shared" ca="1" si="15"/>
        <v>45686</v>
      </c>
      <c r="AA55" s="2">
        <f t="shared" ca="1" si="15"/>
        <v>45687</v>
      </c>
      <c r="AB55" s="2">
        <f t="shared" ca="1" si="15"/>
        <v>45688</v>
      </c>
      <c r="AC55" s="2">
        <f t="shared" ca="1" si="15"/>
        <v>45689</v>
      </c>
      <c r="AD55" s="2">
        <f t="shared" ca="1" si="15"/>
        <v>45690</v>
      </c>
      <c r="AE55" s="2">
        <f t="shared" ca="1" si="15"/>
        <v>45691</v>
      </c>
      <c r="AF55" s="2">
        <f t="shared" ca="1" si="15"/>
        <v>45692</v>
      </c>
      <c r="AG55" s="2">
        <f t="shared" ca="1" si="15"/>
        <v>45693</v>
      </c>
      <c r="AH55" s="2">
        <f t="shared" ca="1" si="15"/>
        <v>45694</v>
      </c>
    </row>
    <row r="56" spans="3:34" x14ac:dyDescent="0.2">
      <c r="D56" s="1" t="s">
        <v>20</v>
      </c>
      <c r="E56" s="1">
        <f t="shared" ref="E56:AH56" ca="1" si="16">IF(E55=$D$3,5,NA())</f>
        <v>5</v>
      </c>
      <c r="F56" s="1" t="e">
        <f t="shared" ca="1" si="16"/>
        <v>#N/A</v>
      </c>
      <c r="G56" s="1" t="e">
        <f t="shared" ca="1" si="16"/>
        <v>#N/A</v>
      </c>
      <c r="H56" s="1" t="e">
        <f t="shared" ca="1" si="16"/>
        <v>#N/A</v>
      </c>
      <c r="I56" s="1" t="e">
        <f t="shared" ca="1" si="16"/>
        <v>#N/A</v>
      </c>
      <c r="J56" s="1" t="e">
        <f t="shared" ca="1" si="16"/>
        <v>#N/A</v>
      </c>
      <c r="K56" s="1" t="e">
        <f t="shared" ca="1" si="16"/>
        <v>#N/A</v>
      </c>
      <c r="L56" s="1" t="e">
        <f t="shared" ca="1" si="16"/>
        <v>#N/A</v>
      </c>
      <c r="M56" s="1" t="e">
        <f t="shared" ca="1" si="16"/>
        <v>#N/A</v>
      </c>
      <c r="N56" s="1" t="e">
        <f t="shared" ca="1" si="16"/>
        <v>#N/A</v>
      </c>
      <c r="O56" s="1" t="e">
        <f t="shared" ca="1" si="16"/>
        <v>#N/A</v>
      </c>
      <c r="P56" s="1" t="e">
        <f t="shared" ca="1" si="16"/>
        <v>#N/A</v>
      </c>
      <c r="Q56" s="1" t="e">
        <f t="shared" ca="1" si="16"/>
        <v>#N/A</v>
      </c>
      <c r="R56" s="1" t="e">
        <f t="shared" ca="1" si="16"/>
        <v>#N/A</v>
      </c>
      <c r="S56" s="1" t="e">
        <f t="shared" ca="1" si="16"/>
        <v>#N/A</v>
      </c>
      <c r="T56" s="1" t="e">
        <f t="shared" ca="1" si="16"/>
        <v>#N/A</v>
      </c>
      <c r="U56" s="1" t="e">
        <f t="shared" ca="1" si="16"/>
        <v>#N/A</v>
      </c>
      <c r="V56" s="1" t="e">
        <f t="shared" ca="1" si="16"/>
        <v>#N/A</v>
      </c>
      <c r="W56" s="1" t="e">
        <f t="shared" ca="1" si="16"/>
        <v>#N/A</v>
      </c>
      <c r="X56" s="1" t="e">
        <f t="shared" ca="1" si="16"/>
        <v>#N/A</v>
      </c>
      <c r="Y56" s="1" t="e">
        <f t="shared" ca="1" si="16"/>
        <v>#N/A</v>
      </c>
      <c r="Z56" s="1" t="e">
        <f t="shared" ca="1" si="16"/>
        <v>#N/A</v>
      </c>
      <c r="AA56" s="1" t="e">
        <f t="shared" ca="1" si="16"/>
        <v>#N/A</v>
      </c>
      <c r="AB56" s="1" t="e">
        <f t="shared" ca="1" si="16"/>
        <v>#N/A</v>
      </c>
      <c r="AC56" s="1" t="e">
        <f t="shared" ca="1" si="16"/>
        <v>#N/A</v>
      </c>
      <c r="AD56" s="1" t="e">
        <f t="shared" ca="1" si="16"/>
        <v>#N/A</v>
      </c>
      <c r="AE56" s="1" t="e">
        <f t="shared" ca="1" si="16"/>
        <v>#N/A</v>
      </c>
      <c r="AF56" s="1" t="e">
        <f t="shared" ca="1" si="16"/>
        <v>#N/A</v>
      </c>
      <c r="AG56" s="1" t="e">
        <f t="shared" ca="1" si="16"/>
        <v>#N/A</v>
      </c>
      <c r="AH56" s="1" t="e">
        <f t="shared" ca="1" si="16"/>
        <v>#N/A</v>
      </c>
    </row>
    <row r="58" spans="3:34" x14ac:dyDescent="0.2">
      <c r="D58" s="4">
        <f ca="1">DATE(YEAR(MIN(E55:AH55)),MONTH(MIN(E55:AH55)),1)</f>
        <v>45658</v>
      </c>
      <c r="E58" s="1">
        <f ca="1">IF(MEDIAN($D58,E$55,EOMONTH($D58,0))=E$55,0.5,NA())</f>
        <v>0.5</v>
      </c>
      <c r="F58" s="1">
        <f t="shared" ref="F58:AH58" ca="1" si="17">IF(MEDIAN($D58,F$55,EOMONTH($D58,0))=F$55,0.5,NA())</f>
        <v>0.5</v>
      </c>
      <c r="G58" s="1">
        <f t="shared" ca="1" si="17"/>
        <v>0.5</v>
      </c>
      <c r="H58" s="1">
        <f t="shared" ca="1" si="17"/>
        <v>0.5</v>
      </c>
      <c r="I58" s="1">
        <f t="shared" ca="1" si="17"/>
        <v>0.5</v>
      </c>
      <c r="J58" s="1">
        <f t="shared" ca="1" si="17"/>
        <v>0.5</v>
      </c>
      <c r="K58" s="1">
        <f t="shared" ca="1" si="17"/>
        <v>0.5</v>
      </c>
      <c r="L58" s="1">
        <f t="shared" ca="1" si="17"/>
        <v>0.5</v>
      </c>
      <c r="M58" s="1">
        <f t="shared" ca="1" si="17"/>
        <v>0.5</v>
      </c>
      <c r="N58" s="1">
        <f t="shared" ca="1" si="17"/>
        <v>0.5</v>
      </c>
      <c r="O58" s="1">
        <f t="shared" ca="1" si="17"/>
        <v>0.5</v>
      </c>
      <c r="P58" s="1">
        <f t="shared" ca="1" si="17"/>
        <v>0.5</v>
      </c>
      <c r="Q58" s="1">
        <f t="shared" ca="1" si="17"/>
        <v>0.5</v>
      </c>
      <c r="R58" s="1">
        <f t="shared" ca="1" si="17"/>
        <v>0.5</v>
      </c>
      <c r="S58" s="1">
        <f t="shared" ca="1" si="17"/>
        <v>0.5</v>
      </c>
      <c r="T58" s="1">
        <f t="shared" ca="1" si="17"/>
        <v>0.5</v>
      </c>
      <c r="U58" s="1">
        <f t="shared" ca="1" si="17"/>
        <v>0.5</v>
      </c>
      <c r="V58" s="1">
        <f t="shared" ca="1" si="17"/>
        <v>0.5</v>
      </c>
      <c r="W58" s="1">
        <f t="shared" ca="1" si="17"/>
        <v>0.5</v>
      </c>
      <c r="X58" s="1">
        <f t="shared" ca="1" si="17"/>
        <v>0.5</v>
      </c>
      <c r="Y58" s="1">
        <f t="shared" ca="1" si="17"/>
        <v>0.5</v>
      </c>
      <c r="Z58" s="1">
        <f t="shared" ca="1" si="17"/>
        <v>0.5</v>
      </c>
      <c r="AA58" s="1">
        <f t="shared" ca="1" si="17"/>
        <v>0.5</v>
      </c>
      <c r="AB58" s="1">
        <f t="shared" ca="1" si="17"/>
        <v>0.5</v>
      </c>
      <c r="AC58" s="1" t="e">
        <f t="shared" ca="1" si="17"/>
        <v>#N/A</v>
      </c>
      <c r="AD58" s="1" t="e">
        <f t="shared" ca="1" si="17"/>
        <v>#N/A</v>
      </c>
      <c r="AE58" s="1" t="e">
        <f t="shared" ca="1" si="17"/>
        <v>#N/A</v>
      </c>
      <c r="AF58" s="1" t="e">
        <f t="shared" ca="1" si="17"/>
        <v>#N/A</v>
      </c>
      <c r="AG58" s="1" t="e">
        <f t="shared" ca="1" si="17"/>
        <v>#N/A</v>
      </c>
      <c r="AH58" s="1" t="e">
        <f t="shared" ca="1" si="17"/>
        <v>#N/A</v>
      </c>
    </row>
    <row r="59" spans="3:34" x14ac:dyDescent="0.2">
      <c r="D59" s="4" t="str">
        <f ca="1">TEXT(D58,"mmm yyyy") &amp; " - Top Band"</f>
        <v>Jan 2025 - Top Band</v>
      </c>
      <c r="E59" s="1">
        <f ca="1">E58+12.5</f>
        <v>13</v>
      </c>
      <c r="F59" s="1">
        <f t="shared" ref="F59:AH59" ca="1" si="18">F58+12.5</f>
        <v>13</v>
      </c>
      <c r="G59" s="1">
        <f t="shared" ca="1" si="18"/>
        <v>13</v>
      </c>
      <c r="H59" s="1">
        <f t="shared" ca="1" si="18"/>
        <v>13</v>
      </c>
      <c r="I59" s="1">
        <f t="shared" ca="1" si="18"/>
        <v>13</v>
      </c>
      <c r="J59" s="1">
        <f t="shared" ca="1" si="18"/>
        <v>13</v>
      </c>
      <c r="K59" s="1">
        <f t="shared" ca="1" si="18"/>
        <v>13</v>
      </c>
      <c r="L59" s="1">
        <f t="shared" ca="1" si="18"/>
        <v>13</v>
      </c>
      <c r="M59" s="1">
        <f t="shared" ca="1" si="18"/>
        <v>13</v>
      </c>
      <c r="N59" s="1">
        <f t="shared" ca="1" si="18"/>
        <v>13</v>
      </c>
      <c r="O59" s="1">
        <f t="shared" ca="1" si="18"/>
        <v>13</v>
      </c>
      <c r="P59" s="1">
        <f t="shared" ca="1" si="18"/>
        <v>13</v>
      </c>
      <c r="Q59" s="1">
        <f t="shared" ca="1" si="18"/>
        <v>13</v>
      </c>
      <c r="R59" s="1">
        <f t="shared" ca="1" si="18"/>
        <v>13</v>
      </c>
      <c r="S59" s="1">
        <f t="shared" ca="1" si="18"/>
        <v>13</v>
      </c>
      <c r="T59" s="1">
        <f t="shared" ca="1" si="18"/>
        <v>13</v>
      </c>
      <c r="U59" s="1">
        <f t="shared" ca="1" si="18"/>
        <v>13</v>
      </c>
      <c r="V59" s="1">
        <f t="shared" ca="1" si="18"/>
        <v>13</v>
      </c>
      <c r="W59" s="1">
        <f t="shared" ca="1" si="18"/>
        <v>13</v>
      </c>
      <c r="X59" s="1">
        <f t="shared" ca="1" si="18"/>
        <v>13</v>
      </c>
      <c r="Y59" s="1">
        <f t="shared" ca="1" si="18"/>
        <v>13</v>
      </c>
      <c r="Z59" s="1">
        <f t="shared" ca="1" si="18"/>
        <v>13</v>
      </c>
      <c r="AA59" s="1">
        <f t="shared" ca="1" si="18"/>
        <v>13</v>
      </c>
      <c r="AB59" s="1">
        <f t="shared" ca="1" si="18"/>
        <v>13</v>
      </c>
      <c r="AC59" s="1" t="e">
        <f t="shared" ca="1" si="18"/>
        <v>#N/A</v>
      </c>
      <c r="AD59" s="1" t="e">
        <f t="shared" ca="1" si="18"/>
        <v>#N/A</v>
      </c>
      <c r="AE59" s="1" t="e">
        <f t="shared" ca="1" si="18"/>
        <v>#N/A</v>
      </c>
      <c r="AF59" s="1" t="e">
        <f t="shared" ca="1" si="18"/>
        <v>#N/A</v>
      </c>
      <c r="AG59" s="1" t="e">
        <f t="shared" ca="1" si="18"/>
        <v>#N/A</v>
      </c>
      <c r="AH59" s="1" t="e">
        <f t="shared" ca="1" si="18"/>
        <v>#N/A</v>
      </c>
    </row>
    <row r="60" spans="3:34" x14ac:dyDescent="0.2">
      <c r="D60" s="4"/>
    </row>
    <row r="61" spans="3:34" x14ac:dyDescent="0.2">
      <c r="D61" s="4">
        <f ca="1">EOMONTH(D58,0)+1</f>
        <v>45689</v>
      </c>
      <c r="E61" s="1" t="e">
        <f ca="1">IF(MEDIAN($D61,E$55,EOMONTH($D61,0))=E$55,0.5,NA())</f>
        <v>#N/A</v>
      </c>
      <c r="F61" s="1" t="e">
        <f t="shared" ref="F61:AH61" ca="1" si="19">IF(MEDIAN($D61,F$55,EOMONTH($D61,0))=F$55,0.5,NA())</f>
        <v>#N/A</v>
      </c>
      <c r="G61" s="1" t="e">
        <f t="shared" ca="1" si="19"/>
        <v>#N/A</v>
      </c>
      <c r="H61" s="1" t="e">
        <f t="shared" ca="1" si="19"/>
        <v>#N/A</v>
      </c>
      <c r="I61" s="1" t="e">
        <f t="shared" ca="1" si="19"/>
        <v>#N/A</v>
      </c>
      <c r="J61" s="1" t="e">
        <f t="shared" ca="1" si="19"/>
        <v>#N/A</v>
      </c>
      <c r="K61" s="1" t="e">
        <f t="shared" ca="1" si="19"/>
        <v>#N/A</v>
      </c>
      <c r="L61" s="1" t="e">
        <f t="shared" ca="1" si="19"/>
        <v>#N/A</v>
      </c>
      <c r="M61" s="1" t="e">
        <f t="shared" ca="1" si="19"/>
        <v>#N/A</v>
      </c>
      <c r="N61" s="1" t="e">
        <f t="shared" ca="1" si="19"/>
        <v>#N/A</v>
      </c>
      <c r="O61" s="1" t="e">
        <f t="shared" ca="1" si="19"/>
        <v>#N/A</v>
      </c>
      <c r="P61" s="1" t="e">
        <f t="shared" ca="1" si="19"/>
        <v>#N/A</v>
      </c>
      <c r="Q61" s="1" t="e">
        <f t="shared" ca="1" si="19"/>
        <v>#N/A</v>
      </c>
      <c r="R61" s="1" t="e">
        <f t="shared" ca="1" si="19"/>
        <v>#N/A</v>
      </c>
      <c r="S61" s="1" t="e">
        <f t="shared" ca="1" si="19"/>
        <v>#N/A</v>
      </c>
      <c r="T61" s="1" t="e">
        <f t="shared" ca="1" si="19"/>
        <v>#N/A</v>
      </c>
      <c r="U61" s="1" t="e">
        <f t="shared" ca="1" si="19"/>
        <v>#N/A</v>
      </c>
      <c r="V61" s="1" t="e">
        <f t="shared" ca="1" si="19"/>
        <v>#N/A</v>
      </c>
      <c r="W61" s="1" t="e">
        <f t="shared" ca="1" si="19"/>
        <v>#N/A</v>
      </c>
      <c r="X61" s="1" t="e">
        <f t="shared" ca="1" si="19"/>
        <v>#N/A</v>
      </c>
      <c r="Y61" s="1" t="e">
        <f t="shared" ca="1" si="19"/>
        <v>#N/A</v>
      </c>
      <c r="Z61" s="1" t="e">
        <f t="shared" ca="1" si="19"/>
        <v>#N/A</v>
      </c>
      <c r="AA61" s="1" t="e">
        <f t="shared" ca="1" si="19"/>
        <v>#N/A</v>
      </c>
      <c r="AB61" s="1" t="e">
        <f t="shared" ca="1" si="19"/>
        <v>#N/A</v>
      </c>
      <c r="AC61" s="1">
        <f t="shared" ca="1" si="19"/>
        <v>0.5</v>
      </c>
      <c r="AD61" s="1">
        <f t="shared" ca="1" si="19"/>
        <v>0.5</v>
      </c>
      <c r="AE61" s="1">
        <f t="shared" ca="1" si="19"/>
        <v>0.5</v>
      </c>
      <c r="AF61" s="1">
        <f t="shared" ca="1" si="19"/>
        <v>0.5</v>
      </c>
      <c r="AG61" s="1">
        <f t="shared" ca="1" si="19"/>
        <v>0.5</v>
      </c>
      <c r="AH61" s="1">
        <f t="shared" ca="1" si="19"/>
        <v>0.5</v>
      </c>
    </row>
    <row r="62" spans="3:34" x14ac:dyDescent="0.2">
      <c r="D62" s="4" t="str">
        <f ca="1">TEXT(D61,"mmm yyyy") &amp; " - Top Band"</f>
        <v>Feb 2025 - Top Band</v>
      </c>
      <c r="E62" s="1" t="e">
        <f ca="1">E61+12.5</f>
        <v>#N/A</v>
      </c>
      <c r="F62" s="1" t="e">
        <f t="shared" ref="F62:AH62" ca="1" si="20">F61+12.5</f>
        <v>#N/A</v>
      </c>
      <c r="G62" s="1" t="e">
        <f t="shared" ca="1" si="20"/>
        <v>#N/A</v>
      </c>
      <c r="H62" s="1" t="e">
        <f t="shared" ca="1" si="20"/>
        <v>#N/A</v>
      </c>
      <c r="I62" s="1" t="e">
        <f t="shared" ca="1" si="20"/>
        <v>#N/A</v>
      </c>
      <c r="J62" s="1" t="e">
        <f t="shared" ca="1" si="20"/>
        <v>#N/A</v>
      </c>
      <c r="K62" s="1" t="e">
        <f t="shared" ca="1" si="20"/>
        <v>#N/A</v>
      </c>
      <c r="L62" s="1" t="e">
        <f t="shared" ca="1" si="20"/>
        <v>#N/A</v>
      </c>
      <c r="M62" s="1" t="e">
        <f t="shared" ca="1" si="20"/>
        <v>#N/A</v>
      </c>
      <c r="N62" s="1" t="e">
        <f t="shared" ca="1" si="20"/>
        <v>#N/A</v>
      </c>
      <c r="O62" s="1" t="e">
        <f t="shared" ca="1" si="20"/>
        <v>#N/A</v>
      </c>
      <c r="P62" s="1" t="e">
        <f t="shared" ca="1" si="20"/>
        <v>#N/A</v>
      </c>
      <c r="Q62" s="1" t="e">
        <f t="shared" ca="1" si="20"/>
        <v>#N/A</v>
      </c>
      <c r="R62" s="1" t="e">
        <f t="shared" ca="1" si="20"/>
        <v>#N/A</v>
      </c>
      <c r="S62" s="1" t="e">
        <f t="shared" ca="1" si="20"/>
        <v>#N/A</v>
      </c>
      <c r="T62" s="1" t="e">
        <f t="shared" ca="1" si="20"/>
        <v>#N/A</v>
      </c>
      <c r="U62" s="1" t="e">
        <f t="shared" ca="1" si="20"/>
        <v>#N/A</v>
      </c>
      <c r="V62" s="1" t="e">
        <f t="shared" ca="1" si="20"/>
        <v>#N/A</v>
      </c>
      <c r="W62" s="1" t="e">
        <f t="shared" ca="1" si="20"/>
        <v>#N/A</v>
      </c>
      <c r="X62" s="1" t="e">
        <f t="shared" ca="1" si="20"/>
        <v>#N/A</v>
      </c>
      <c r="Y62" s="1" t="e">
        <f t="shared" ca="1" si="20"/>
        <v>#N/A</v>
      </c>
      <c r="Z62" s="1" t="e">
        <f t="shared" ca="1" si="20"/>
        <v>#N/A</v>
      </c>
      <c r="AA62" s="1" t="e">
        <f t="shared" ca="1" si="20"/>
        <v>#N/A</v>
      </c>
      <c r="AB62" s="1" t="e">
        <f t="shared" ca="1" si="20"/>
        <v>#N/A</v>
      </c>
      <c r="AC62" s="1">
        <f t="shared" ca="1" si="20"/>
        <v>13</v>
      </c>
      <c r="AD62" s="1">
        <f t="shared" ca="1" si="20"/>
        <v>13</v>
      </c>
      <c r="AE62" s="1">
        <f t="shared" ca="1" si="20"/>
        <v>13</v>
      </c>
      <c r="AF62" s="1">
        <f t="shared" ca="1" si="20"/>
        <v>13</v>
      </c>
      <c r="AG62" s="1">
        <f t="shared" ca="1" si="20"/>
        <v>13</v>
      </c>
      <c r="AH62" s="1">
        <f t="shared" ca="1" si="20"/>
        <v>13</v>
      </c>
    </row>
    <row r="63" spans="3:34" x14ac:dyDescent="0.2">
      <c r="D63" s="4"/>
    </row>
    <row r="65" spans="4:34" x14ac:dyDescent="0.2">
      <c r="D65" s="4">
        <f ca="1">D58+1</f>
        <v>45659</v>
      </c>
      <c r="E65" s="1" t="e">
        <f ca="1">IF(MEDIAN($D65,E$55)=E$55,0.5,NA())</f>
        <v>#N/A</v>
      </c>
      <c r="F65" s="1" t="e">
        <f t="shared" ref="F65:AH66" ca="1" si="21">IF(MEDIAN($D65,F$55)=F$55,0.5,NA())</f>
        <v>#N/A</v>
      </c>
      <c r="G65" s="1" t="e">
        <f t="shared" ca="1" si="21"/>
        <v>#N/A</v>
      </c>
      <c r="H65" s="1" t="e">
        <f t="shared" ca="1" si="21"/>
        <v>#N/A</v>
      </c>
      <c r="I65" s="1" t="e">
        <f t="shared" ca="1" si="21"/>
        <v>#N/A</v>
      </c>
      <c r="J65" s="1" t="e">
        <f t="shared" ca="1" si="21"/>
        <v>#N/A</v>
      </c>
      <c r="K65" s="1" t="e">
        <f t="shared" ca="1" si="21"/>
        <v>#N/A</v>
      </c>
      <c r="L65" s="1" t="e">
        <f t="shared" ca="1" si="21"/>
        <v>#N/A</v>
      </c>
      <c r="M65" s="1" t="e">
        <f t="shared" ca="1" si="21"/>
        <v>#N/A</v>
      </c>
      <c r="N65" s="1" t="e">
        <f t="shared" ca="1" si="21"/>
        <v>#N/A</v>
      </c>
      <c r="O65" s="1" t="e">
        <f t="shared" ca="1" si="21"/>
        <v>#N/A</v>
      </c>
      <c r="P65" s="1" t="e">
        <f t="shared" ca="1" si="21"/>
        <v>#N/A</v>
      </c>
      <c r="Q65" s="1" t="e">
        <f t="shared" ca="1" si="21"/>
        <v>#N/A</v>
      </c>
      <c r="R65" s="1" t="e">
        <f t="shared" ca="1" si="21"/>
        <v>#N/A</v>
      </c>
      <c r="S65" s="1" t="e">
        <f t="shared" ca="1" si="21"/>
        <v>#N/A</v>
      </c>
      <c r="T65" s="1" t="e">
        <f t="shared" ca="1" si="21"/>
        <v>#N/A</v>
      </c>
      <c r="U65" s="1" t="e">
        <f t="shared" ca="1" si="21"/>
        <v>#N/A</v>
      </c>
      <c r="V65" s="1" t="e">
        <f t="shared" ca="1" si="21"/>
        <v>#N/A</v>
      </c>
      <c r="W65" s="1" t="e">
        <f t="shared" ca="1" si="21"/>
        <v>#N/A</v>
      </c>
      <c r="X65" s="1" t="e">
        <f t="shared" ca="1" si="21"/>
        <v>#N/A</v>
      </c>
      <c r="Y65" s="1" t="e">
        <f t="shared" ca="1" si="21"/>
        <v>#N/A</v>
      </c>
      <c r="Z65" s="1" t="e">
        <f t="shared" ca="1" si="21"/>
        <v>#N/A</v>
      </c>
      <c r="AA65" s="1" t="e">
        <f t="shared" ca="1" si="21"/>
        <v>#N/A</v>
      </c>
      <c r="AB65" s="1" t="e">
        <f t="shared" ca="1" si="21"/>
        <v>#N/A</v>
      </c>
      <c r="AC65" s="1" t="e">
        <f t="shared" ca="1" si="21"/>
        <v>#N/A</v>
      </c>
      <c r="AD65" s="1" t="e">
        <f t="shared" ca="1" si="21"/>
        <v>#N/A</v>
      </c>
      <c r="AE65" s="1" t="e">
        <f t="shared" ca="1" si="21"/>
        <v>#N/A</v>
      </c>
      <c r="AF65" s="1" t="e">
        <f t="shared" ca="1" si="21"/>
        <v>#N/A</v>
      </c>
      <c r="AG65" s="1" t="e">
        <f t="shared" ca="1" si="21"/>
        <v>#N/A</v>
      </c>
      <c r="AH65" s="1" t="e">
        <f t="shared" ca="1" si="21"/>
        <v>#N/A</v>
      </c>
    </row>
    <row r="66" spans="4:34" x14ac:dyDescent="0.2">
      <c r="D66" s="4">
        <f ca="1">D61+1</f>
        <v>45690</v>
      </c>
      <c r="E66" s="1" t="e">
        <f ca="1">IF(MEDIAN($D66,E$55)=E$55,0.5,NA())</f>
        <v>#N/A</v>
      </c>
      <c r="F66" s="1" t="e">
        <f t="shared" ca="1" si="21"/>
        <v>#N/A</v>
      </c>
      <c r="G66" s="1" t="e">
        <f t="shared" ca="1" si="21"/>
        <v>#N/A</v>
      </c>
      <c r="H66" s="1" t="e">
        <f t="shared" ca="1" si="21"/>
        <v>#N/A</v>
      </c>
      <c r="I66" s="1" t="e">
        <f t="shared" ca="1" si="21"/>
        <v>#N/A</v>
      </c>
      <c r="J66" s="1" t="e">
        <f t="shared" ca="1" si="21"/>
        <v>#N/A</v>
      </c>
      <c r="K66" s="1" t="e">
        <f t="shared" ca="1" si="21"/>
        <v>#N/A</v>
      </c>
      <c r="L66" s="1" t="e">
        <f t="shared" ca="1" si="21"/>
        <v>#N/A</v>
      </c>
      <c r="M66" s="1" t="e">
        <f t="shared" ca="1" si="21"/>
        <v>#N/A</v>
      </c>
      <c r="N66" s="1" t="e">
        <f t="shared" ca="1" si="21"/>
        <v>#N/A</v>
      </c>
      <c r="O66" s="1" t="e">
        <f t="shared" ca="1" si="21"/>
        <v>#N/A</v>
      </c>
      <c r="P66" s="1" t="e">
        <f t="shared" ca="1" si="21"/>
        <v>#N/A</v>
      </c>
      <c r="Q66" s="1" t="e">
        <f t="shared" ca="1" si="21"/>
        <v>#N/A</v>
      </c>
      <c r="R66" s="1" t="e">
        <f t="shared" ca="1" si="21"/>
        <v>#N/A</v>
      </c>
      <c r="S66" s="1" t="e">
        <f t="shared" ca="1" si="21"/>
        <v>#N/A</v>
      </c>
      <c r="T66" s="1" t="e">
        <f t="shared" ca="1" si="21"/>
        <v>#N/A</v>
      </c>
      <c r="U66" s="1" t="e">
        <f t="shared" ca="1" si="21"/>
        <v>#N/A</v>
      </c>
      <c r="V66" s="1" t="e">
        <f t="shared" ca="1" si="21"/>
        <v>#N/A</v>
      </c>
      <c r="W66" s="1" t="e">
        <f t="shared" ca="1" si="21"/>
        <v>#N/A</v>
      </c>
      <c r="X66" s="1" t="e">
        <f t="shared" ca="1" si="21"/>
        <v>#N/A</v>
      </c>
      <c r="Y66" s="1" t="e">
        <f t="shared" ca="1" si="21"/>
        <v>#N/A</v>
      </c>
      <c r="Z66" s="1" t="e">
        <f t="shared" ca="1" si="21"/>
        <v>#N/A</v>
      </c>
      <c r="AA66" s="1" t="e">
        <f t="shared" ca="1" si="21"/>
        <v>#N/A</v>
      </c>
      <c r="AB66" s="1" t="e">
        <f t="shared" ca="1" si="21"/>
        <v>#N/A</v>
      </c>
      <c r="AC66" s="1" t="e">
        <f t="shared" ca="1" si="21"/>
        <v>#N/A</v>
      </c>
      <c r="AD66" s="1">
        <f t="shared" ca="1" si="21"/>
        <v>0.5</v>
      </c>
      <c r="AE66" s="1" t="e">
        <f t="shared" ca="1" si="21"/>
        <v>#N/A</v>
      </c>
      <c r="AF66" s="1" t="e">
        <f t="shared" ca="1" si="21"/>
        <v>#N/A</v>
      </c>
      <c r="AG66" s="1" t="e">
        <f t="shared" ca="1" si="21"/>
        <v>#N/A</v>
      </c>
      <c r="AH66" s="1" t="e">
        <f t="shared" ca="1" si="21"/>
        <v>#N/A</v>
      </c>
    </row>
    <row r="69" spans="4:34" x14ac:dyDescent="0.2">
      <c r="E69" s="1">
        <v>2.2999999999999998</v>
      </c>
      <c r="F69" s="1">
        <f>E69</f>
        <v>2.2999999999999998</v>
      </c>
      <c r="G69" s="1">
        <f t="shared" ref="G69:AH71" si="22">F69</f>
        <v>2.2999999999999998</v>
      </c>
      <c r="H69" s="1">
        <f t="shared" si="22"/>
        <v>2.2999999999999998</v>
      </c>
      <c r="I69" s="1">
        <f t="shared" si="22"/>
        <v>2.2999999999999998</v>
      </c>
      <c r="J69" s="1">
        <f t="shared" si="22"/>
        <v>2.2999999999999998</v>
      </c>
      <c r="K69" s="1">
        <f t="shared" si="22"/>
        <v>2.2999999999999998</v>
      </c>
      <c r="L69" s="1">
        <f t="shared" si="22"/>
        <v>2.2999999999999998</v>
      </c>
      <c r="M69" s="1">
        <f t="shared" si="22"/>
        <v>2.2999999999999998</v>
      </c>
      <c r="N69" s="1">
        <f t="shared" si="22"/>
        <v>2.2999999999999998</v>
      </c>
      <c r="O69" s="1">
        <f t="shared" si="22"/>
        <v>2.2999999999999998</v>
      </c>
      <c r="P69" s="1">
        <f t="shared" si="22"/>
        <v>2.2999999999999998</v>
      </c>
      <c r="Q69" s="1">
        <f t="shared" si="22"/>
        <v>2.2999999999999998</v>
      </c>
      <c r="R69" s="1">
        <f t="shared" si="22"/>
        <v>2.2999999999999998</v>
      </c>
      <c r="S69" s="1">
        <f t="shared" si="22"/>
        <v>2.2999999999999998</v>
      </c>
      <c r="T69" s="1">
        <f t="shared" si="22"/>
        <v>2.2999999999999998</v>
      </c>
      <c r="U69" s="1">
        <f t="shared" si="22"/>
        <v>2.2999999999999998</v>
      </c>
      <c r="V69" s="1">
        <f t="shared" si="22"/>
        <v>2.2999999999999998</v>
      </c>
      <c r="W69" s="1">
        <f t="shared" si="22"/>
        <v>2.2999999999999998</v>
      </c>
      <c r="X69" s="1">
        <f t="shared" si="22"/>
        <v>2.2999999999999998</v>
      </c>
      <c r="Y69" s="1">
        <f t="shared" si="22"/>
        <v>2.2999999999999998</v>
      </c>
      <c r="Z69" s="1">
        <f t="shared" si="22"/>
        <v>2.2999999999999998</v>
      </c>
      <c r="AA69" s="1">
        <f t="shared" si="22"/>
        <v>2.2999999999999998</v>
      </c>
      <c r="AB69" s="1">
        <f t="shared" si="22"/>
        <v>2.2999999999999998</v>
      </c>
      <c r="AC69" s="1">
        <f t="shared" si="22"/>
        <v>2.2999999999999998</v>
      </c>
      <c r="AD69" s="1">
        <f t="shared" si="22"/>
        <v>2.2999999999999998</v>
      </c>
      <c r="AE69" s="1">
        <f t="shared" si="22"/>
        <v>2.2999999999999998</v>
      </c>
      <c r="AF69" s="1">
        <f t="shared" si="22"/>
        <v>2.2999999999999998</v>
      </c>
      <c r="AG69" s="1">
        <f t="shared" si="22"/>
        <v>2.2999999999999998</v>
      </c>
      <c r="AH69" s="1">
        <f t="shared" si="22"/>
        <v>2.2999999999999998</v>
      </c>
    </row>
    <row r="70" spans="4:34" x14ac:dyDescent="0.2">
      <c r="D70" s="1">
        <v>3</v>
      </c>
      <c r="E70" s="1" t="str">
        <f ca="1">LEFT(UPPER(TEXT(E55,"ddd")),$D70)</f>
        <v>WED</v>
      </c>
      <c r="F70" s="1" t="str">
        <f t="shared" ref="F70:AH70" ca="1" si="23">LEFT(UPPER(TEXT(F55,"ddd")),$D70)</f>
        <v>THU</v>
      </c>
      <c r="G70" s="1" t="str">
        <f t="shared" ca="1" si="23"/>
        <v>FRI</v>
      </c>
      <c r="H70" s="1" t="str">
        <f t="shared" ca="1" si="23"/>
        <v>SAT</v>
      </c>
      <c r="I70" s="1" t="str">
        <f t="shared" ca="1" si="23"/>
        <v>SUN</v>
      </c>
      <c r="J70" s="1" t="str">
        <f t="shared" ca="1" si="23"/>
        <v>MON</v>
      </c>
      <c r="K70" s="1" t="str">
        <f t="shared" ca="1" si="23"/>
        <v>TUE</v>
      </c>
      <c r="L70" s="1" t="str">
        <f t="shared" ca="1" si="23"/>
        <v>WED</v>
      </c>
      <c r="M70" s="1" t="str">
        <f t="shared" ca="1" si="23"/>
        <v>THU</v>
      </c>
      <c r="N70" s="1" t="str">
        <f t="shared" ca="1" si="23"/>
        <v>FRI</v>
      </c>
      <c r="O70" s="1" t="str">
        <f t="shared" ca="1" si="23"/>
        <v>SAT</v>
      </c>
      <c r="P70" s="1" t="str">
        <f t="shared" ca="1" si="23"/>
        <v>SUN</v>
      </c>
      <c r="Q70" s="1" t="str">
        <f t="shared" ca="1" si="23"/>
        <v>MON</v>
      </c>
      <c r="R70" s="1" t="str">
        <f t="shared" ca="1" si="23"/>
        <v>TUE</v>
      </c>
      <c r="S70" s="1" t="str">
        <f t="shared" ca="1" si="23"/>
        <v>WED</v>
      </c>
      <c r="T70" s="1" t="str">
        <f t="shared" ca="1" si="23"/>
        <v>THU</v>
      </c>
      <c r="U70" s="1" t="str">
        <f t="shared" ca="1" si="23"/>
        <v>FRI</v>
      </c>
      <c r="V70" s="1" t="str">
        <f t="shared" ca="1" si="23"/>
        <v>SAT</v>
      </c>
      <c r="W70" s="1" t="str">
        <f t="shared" ca="1" si="23"/>
        <v>SUN</v>
      </c>
      <c r="X70" s="1" t="str">
        <f t="shared" ca="1" si="23"/>
        <v>MON</v>
      </c>
      <c r="Y70" s="1" t="str">
        <f t="shared" ca="1" si="23"/>
        <v>TUE</v>
      </c>
      <c r="Z70" s="1" t="str">
        <f t="shared" ca="1" si="23"/>
        <v>WED</v>
      </c>
      <c r="AA70" s="1" t="str">
        <f t="shared" ca="1" si="23"/>
        <v>THU</v>
      </c>
      <c r="AB70" s="1" t="str">
        <f t="shared" ca="1" si="23"/>
        <v>FRI</v>
      </c>
      <c r="AC70" s="1" t="str">
        <f t="shared" ca="1" si="23"/>
        <v>SAT</v>
      </c>
      <c r="AD70" s="1" t="str">
        <f t="shared" ca="1" si="23"/>
        <v>SUN</v>
      </c>
      <c r="AE70" s="1" t="str">
        <f t="shared" ca="1" si="23"/>
        <v>MON</v>
      </c>
      <c r="AF70" s="1" t="str">
        <f t="shared" ca="1" si="23"/>
        <v>TUE</v>
      </c>
      <c r="AG70" s="1" t="str">
        <f t="shared" ca="1" si="23"/>
        <v>WED</v>
      </c>
      <c r="AH70" s="1" t="str">
        <f t="shared" ca="1" si="23"/>
        <v>THU</v>
      </c>
    </row>
    <row r="71" spans="4:34" x14ac:dyDescent="0.2">
      <c r="E71" s="1">
        <v>1.3</v>
      </c>
      <c r="F71" s="1">
        <f>E71</f>
        <v>1.3</v>
      </c>
      <c r="G71" s="1">
        <f t="shared" si="22"/>
        <v>1.3</v>
      </c>
      <c r="H71" s="1">
        <f t="shared" si="22"/>
        <v>1.3</v>
      </c>
      <c r="I71" s="1">
        <f t="shared" si="22"/>
        <v>1.3</v>
      </c>
      <c r="J71" s="1">
        <f t="shared" si="22"/>
        <v>1.3</v>
      </c>
      <c r="K71" s="1">
        <f t="shared" si="22"/>
        <v>1.3</v>
      </c>
      <c r="L71" s="1">
        <f t="shared" si="22"/>
        <v>1.3</v>
      </c>
      <c r="M71" s="1">
        <f t="shared" si="22"/>
        <v>1.3</v>
      </c>
      <c r="N71" s="1">
        <f t="shared" si="22"/>
        <v>1.3</v>
      </c>
      <c r="O71" s="1">
        <f t="shared" si="22"/>
        <v>1.3</v>
      </c>
      <c r="P71" s="1">
        <f t="shared" si="22"/>
        <v>1.3</v>
      </c>
      <c r="Q71" s="1">
        <f t="shared" si="22"/>
        <v>1.3</v>
      </c>
      <c r="R71" s="1">
        <f t="shared" si="22"/>
        <v>1.3</v>
      </c>
      <c r="S71" s="1">
        <f t="shared" si="22"/>
        <v>1.3</v>
      </c>
      <c r="T71" s="1">
        <f t="shared" si="22"/>
        <v>1.3</v>
      </c>
      <c r="U71" s="1">
        <f t="shared" si="22"/>
        <v>1.3</v>
      </c>
      <c r="V71" s="1">
        <f t="shared" si="22"/>
        <v>1.3</v>
      </c>
      <c r="W71" s="1">
        <f t="shared" si="22"/>
        <v>1.3</v>
      </c>
      <c r="X71" s="1">
        <f t="shared" si="22"/>
        <v>1.3</v>
      </c>
      <c r="Y71" s="1">
        <f t="shared" si="22"/>
        <v>1.3</v>
      </c>
      <c r="Z71" s="1">
        <f t="shared" si="22"/>
        <v>1.3</v>
      </c>
      <c r="AA71" s="1">
        <f t="shared" si="22"/>
        <v>1.3</v>
      </c>
      <c r="AB71" s="1">
        <f t="shared" si="22"/>
        <v>1.3</v>
      </c>
      <c r="AC71" s="1">
        <f t="shared" si="22"/>
        <v>1.3</v>
      </c>
      <c r="AD71" s="1">
        <f t="shared" si="22"/>
        <v>1.3</v>
      </c>
      <c r="AE71" s="1">
        <f t="shared" si="22"/>
        <v>1.3</v>
      </c>
      <c r="AF71" s="1">
        <f t="shared" si="22"/>
        <v>1.3</v>
      </c>
      <c r="AG71" s="1">
        <f t="shared" si="22"/>
        <v>1.3</v>
      </c>
      <c r="AH71" s="1">
        <f t="shared" si="22"/>
        <v>1.3</v>
      </c>
    </row>
    <row r="72" spans="4:34" x14ac:dyDescent="0.2">
      <c r="E72" s="1" t="str">
        <f ca="1">TEXT(E55,"dd")</f>
        <v>08</v>
      </c>
      <c r="F72" s="1" t="str">
        <f t="shared" ref="F72:AH72" ca="1" si="24">TEXT(F55,"dd")</f>
        <v>09</v>
      </c>
      <c r="G72" s="1" t="str">
        <f t="shared" ca="1" si="24"/>
        <v>10</v>
      </c>
      <c r="H72" s="1" t="str">
        <f t="shared" ca="1" si="24"/>
        <v>11</v>
      </c>
      <c r="I72" s="1" t="str">
        <f t="shared" ca="1" si="24"/>
        <v>12</v>
      </c>
      <c r="J72" s="1" t="str">
        <f t="shared" ca="1" si="24"/>
        <v>13</v>
      </c>
      <c r="K72" s="1" t="str">
        <f t="shared" ca="1" si="24"/>
        <v>14</v>
      </c>
      <c r="L72" s="1" t="str">
        <f t="shared" ca="1" si="24"/>
        <v>15</v>
      </c>
      <c r="M72" s="1" t="str">
        <f t="shared" ca="1" si="24"/>
        <v>16</v>
      </c>
      <c r="N72" s="1" t="str">
        <f t="shared" ca="1" si="24"/>
        <v>17</v>
      </c>
      <c r="O72" s="1" t="str">
        <f t="shared" ca="1" si="24"/>
        <v>18</v>
      </c>
      <c r="P72" s="1" t="str">
        <f t="shared" ca="1" si="24"/>
        <v>19</v>
      </c>
      <c r="Q72" s="1" t="str">
        <f t="shared" ca="1" si="24"/>
        <v>20</v>
      </c>
      <c r="R72" s="1" t="str">
        <f t="shared" ca="1" si="24"/>
        <v>21</v>
      </c>
      <c r="S72" s="1" t="str">
        <f t="shared" ca="1" si="24"/>
        <v>22</v>
      </c>
      <c r="T72" s="1" t="str">
        <f t="shared" ca="1" si="24"/>
        <v>23</v>
      </c>
      <c r="U72" s="1" t="str">
        <f t="shared" ca="1" si="24"/>
        <v>24</v>
      </c>
      <c r="V72" s="1" t="str">
        <f t="shared" ca="1" si="24"/>
        <v>25</v>
      </c>
      <c r="W72" s="1" t="str">
        <f t="shared" ca="1" si="24"/>
        <v>26</v>
      </c>
      <c r="X72" s="1" t="str">
        <f t="shared" ca="1" si="24"/>
        <v>27</v>
      </c>
      <c r="Y72" s="1" t="str">
        <f t="shared" ca="1" si="24"/>
        <v>28</v>
      </c>
      <c r="Z72" s="1" t="str">
        <f t="shared" ca="1" si="24"/>
        <v>29</v>
      </c>
      <c r="AA72" s="1" t="str">
        <f t="shared" ca="1" si="24"/>
        <v>30</v>
      </c>
      <c r="AB72" s="1" t="str">
        <f t="shared" ca="1" si="24"/>
        <v>31</v>
      </c>
      <c r="AC72" s="1" t="str">
        <f t="shared" ca="1" si="24"/>
        <v>01</v>
      </c>
      <c r="AD72" s="1" t="str">
        <f t="shared" ca="1" si="24"/>
        <v>02</v>
      </c>
      <c r="AE72" s="1" t="str">
        <f t="shared" ca="1" si="24"/>
        <v>03</v>
      </c>
      <c r="AF72" s="1" t="str">
        <f t="shared" ca="1" si="24"/>
        <v>04</v>
      </c>
      <c r="AG72" s="1" t="str">
        <f t="shared" ca="1" si="24"/>
        <v>05</v>
      </c>
      <c r="AH72" s="1" t="str">
        <f t="shared" ca="1" si="24"/>
        <v>06</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6D9A97-E8B2-4AF7-80C7-6B480DB74E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Lịch trình Dự án</vt:lpstr>
      <vt:lpstr>tính toán</vt:lpstr>
      <vt:lpstr>StartDate</vt:lpstr>
      <vt:lpstr>StartDateWindow</vt:lpstr>
      <vt:lpstr>WindowDays</vt:lpstr>
      <vt:lpstr>WindowOffset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
  <cp:lastModifiedBy/>
  <dcterms:created xsi:type="dcterms:W3CDTF">2018-02-27T04:42:53Z</dcterms:created>
  <dcterms:modified xsi:type="dcterms:W3CDTF">2025-01-08T12:47:14Z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TC029300439991</vt:lpwstr>
  </property>
</Properties>
</file>